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4785" windowWidth="15480" windowHeight="8040" tabRatio="655" activeTab="2"/>
  </bookViews>
  <sheets>
    <sheet name="CO Staffing Plan " sheetId="1" r:id="rId1"/>
    <sheet name="IO PM Staffing Plan" sheetId="2" r:id="rId2"/>
    <sheet name="RO Staffing Plan" sheetId="3" r:id="rId3"/>
    <sheet name="MO PM Staffing" sheetId="4" r:id="rId4"/>
    <sheet name="SO PM Staffing" sheetId="5" r:id="rId5"/>
  </sheets>
  <definedNames>
    <definedName name="_xlnm.Print_Area" localSheetId="0">'CO Staffing Plan '!$A$1:$U$13</definedName>
    <definedName name="_xlnm.Print_Area" localSheetId="1">'IO PM Staffing Plan'!#REF!</definedName>
    <definedName name="_xlnm.Print_Area" localSheetId="2">'RO Staffing Plan'!$A$1:$T$18</definedName>
    <definedName name="_xlnm.Print_Area" localSheetId="4">'SO PM Staffing'!$A$1:$AF$36</definedName>
  </definedNames>
  <calcPr fullCalcOnLoad="1"/>
</workbook>
</file>

<file path=xl/comments3.xml><?xml version="1.0" encoding="utf-8"?>
<comments xmlns="http://schemas.openxmlformats.org/spreadsheetml/2006/main">
  <authors>
    <author>dtroxtell</author>
  </authors>
  <commentList>
    <comment ref="E11" authorId="0">
      <text>
        <r>
          <rPr>
            <b/>
            <sz val="8"/>
            <rFont val="Tahoma"/>
            <family val="0"/>
          </rPr>
          <t>dtroxtell:</t>
        </r>
        <r>
          <rPr>
            <sz val="8"/>
            <rFont val="Tahoma"/>
            <family val="0"/>
          </rPr>
          <t xml:space="preserve">
Combined with 50121_07</t>
        </r>
      </text>
    </comment>
  </commentList>
</comments>
</file>

<file path=xl/comments4.xml><?xml version="1.0" encoding="utf-8"?>
<comments xmlns="http://schemas.openxmlformats.org/spreadsheetml/2006/main">
  <authors>
    <author>dtroxtell</author>
  </authors>
  <commentList>
    <comment ref="N17" authorId="0">
      <text>
        <r>
          <rPr>
            <b/>
            <sz val="8"/>
            <rFont val="Tahoma"/>
            <family val="0"/>
          </rPr>
          <t>dtroxtell:</t>
        </r>
        <r>
          <rPr>
            <sz val="8"/>
            <rFont val="Tahoma"/>
            <family val="0"/>
          </rPr>
          <t xml:space="preserve">
Includes ~ 100k s/w purchase</t>
        </r>
      </text>
    </comment>
    <comment ref="O17" authorId="0">
      <text>
        <r>
          <rPr>
            <b/>
            <sz val="8"/>
            <rFont val="Tahoma"/>
            <family val="0"/>
          </rPr>
          <t>dtroxtell:</t>
        </r>
        <r>
          <rPr>
            <sz val="8"/>
            <rFont val="Tahoma"/>
            <family val="0"/>
          </rPr>
          <t xml:space="preserve">
will include 50,000 H/W purchase.</t>
        </r>
      </text>
    </comment>
  </commentList>
</comments>
</file>

<file path=xl/sharedStrings.xml><?xml version="1.0" encoding="utf-8"?>
<sst xmlns="http://schemas.openxmlformats.org/spreadsheetml/2006/main" count="777" uniqueCount="213">
  <si>
    <t>Not Started</t>
  </si>
  <si>
    <t>Execution</t>
  </si>
  <si>
    <t>Planning</t>
  </si>
  <si>
    <t>Initiation</t>
  </si>
  <si>
    <t>On Hold</t>
  </si>
  <si>
    <t>Need Staffing</t>
  </si>
  <si>
    <t>Y</t>
  </si>
  <si>
    <t>Current PM</t>
  </si>
  <si>
    <t>Proposed PM</t>
  </si>
  <si>
    <t>PR Nbr</t>
  </si>
  <si>
    <t>PR Name</t>
  </si>
  <si>
    <t>Status</t>
  </si>
  <si>
    <t>CART</t>
  </si>
  <si>
    <t>Forecast End</t>
  </si>
  <si>
    <t>Proj Size</t>
  </si>
  <si>
    <t>S</t>
  </si>
  <si>
    <t>M</t>
  </si>
  <si>
    <t>L</t>
  </si>
  <si>
    <t>IO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</si>
  <si>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</si>
  <si>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</si>
  <si>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</si>
  <si>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</si>
  <si>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</si>
  <si>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</si>
  <si>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</si>
  <si>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</si>
  <si>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</si>
  <si>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</si>
  <si>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</si>
  <si>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Jul</t>
  </si>
  <si>
    <t>% Time on Proj</t>
  </si>
  <si>
    <t>McLain</t>
  </si>
  <si>
    <t>TCC II Completion</t>
  </si>
  <si>
    <t>Booker</t>
  </si>
  <si>
    <t>Altiris DC Implementation</t>
  </si>
  <si>
    <t>User Provisioning</t>
  </si>
  <si>
    <t>EMMS Dev Environment</t>
  </si>
  <si>
    <t>Firewall Modules</t>
  </si>
  <si>
    <t>IPC Line Networking</t>
  </si>
  <si>
    <t>not yet asgn</t>
  </si>
  <si>
    <t>40042_07</t>
  </si>
  <si>
    <t xml:space="preserve">EDW EMMS ODS </t>
  </si>
  <si>
    <t>Jirasek</t>
  </si>
  <si>
    <t>50001_02</t>
  </si>
  <si>
    <t>Price Spike Analysis</t>
  </si>
  <si>
    <t>50001_03</t>
  </si>
  <si>
    <t>50001_04</t>
  </si>
  <si>
    <t>LodeStar Decommission</t>
  </si>
  <si>
    <t>EMMS Decommission</t>
  </si>
  <si>
    <t>EDW EMMS Reports</t>
  </si>
  <si>
    <t>40042_06</t>
  </si>
  <si>
    <t>Buckley</t>
  </si>
  <si>
    <t>EDW Business intelligence Reporting Tool</t>
  </si>
  <si>
    <t>Collateral Calculation</t>
  </si>
  <si>
    <t>Pena</t>
  </si>
  <si>
    <t>Log and Event Management</t>
  </si>
  <si>
    <t xml:space="preserve">Secure Email </t>
  </si>
  <si>
    <t>Document Managemet</t>
  </si>
  <si>
    <t>New FTE PM</t>
  </si>
  <si>
    <t>50015_01</t>
  </si>
  <si>
    <t>Lawson SIR Enhancements - Time Tracking</t>
  </si>
  <si>
    <t>CO</t>
  </si>
  <si>
    <t>Cons PM TBD</t>
  </si>
  <si>
    <t>2005 Storage to Support Operations</t>
  </si>
  <si>
    <t>Ad Hoc Access QSE Down-Bal Compliance Report</t>
  </si>
  <si>
    <t>Network Intrusion Detection and Protection System</t>
  </si>
  <si>
    <t>RMR Automation</t>
  </si>
  <si>
    <t>Chudgar</t>
  </si>
  <si>
    <t>MO</t>
  </si>
  <si>
    <t>Zero Charge Enhancement</t>
  </si>
  <si>
    <t>Disclosure of Local Congestion</t>
  </si>
  <si>
    <t>SIR Enhancements R2</t>
  </si>
  <si>
    <t>Settlement Mismatched Inter-QSE Sched</t>
  </si>
  <si>
    <t>Revision to Bal. Energy Pmts from Specific Res.</t>
  </si>
  <si>
    <t>iTEST Server Sync</t>
  </si>
  <si>
    <t>TX Set 2.1</t>
  </si>
  <si>
    <t>Enhancements to FasTrak Tools</t>
  </si>
  <si>
    <t>SCR 727 Phase 2</t>
  </si>
  <si>
    <t>Troxtell</t>
  </si>
  <si>
    <t>Keith Haynes</t>
  </si>
  <si>
    <t>SIR Enhancements R3</t>
  </si>
  <si>
    <t>SIR Enhancements R4</t>
  </si>
  <si>
    <t>Enhance ESI ID Look Up Function</t>
  </si>
  <si>
    <t>50024_01</t>
  </si>
  <si>
    <t>Enhancements to SCR727</t>
  </si>
  <si>
    <t>50024_02</t>
  </si>
  <si>
    <t>M-L</t>
  </si>
  <si>
    <t>Potential Load Loss</t>
  </si>
  <si>
    <t>2005 SIR Enhancements</t>
  </si>
  <si>
    <t>S-M</t>
  </si>
  <si>
    <t>TIBCO Hawk Implementation</t>
  </si>
  <si>
    <t>Market Information Distribution</t>
  </si>
  <si>
    <t>Framework Services</t>
  </si>
  <si>
    <t>50121_06</t>
  </si>
  <si>
    <t>50121_07</t>
  </si>
  <si>
    <t>Retail Business Processes</t>
  </si>
  <si>
    <t>TCR Enhancements</t>
  </si>
  <si>
    <t>Segovia</t>
  </si>
  <si>
    <t>40015_01</t>
  </si>
  <si>
    <t>ERCOT.com</t>
  </si>
  <si>
    <t>Retail Testing Website</t>
  </si>
  <si>
    <t>VeriSign</t>
  </si>
  <si>
    <t>Maestro Upgrade</t>
  </si>
  <si>
    <t>EPS Meter Data Extracts</t>
  </si>
  <si>
    <t>Lodestar Enhancement SIRs</t>
  </si>
  <si>
    <t>50033_02</t>
  </si>
  <si>
    <t xml:space="preserve">MV90 Upgrade Software </t>
  </si>
  <si>
    <t>40112-05</t>
  </si>
  <si>
    <t>MOMS Phase 2 - ISR</t>
  </si>
  <si>
    <t>Diaz</t>
  </si>
  <si>
    <t>SO</t>
  </si>
  <si>
    <t>EMP 2.2 Upgrade</t>
  </si>
  <si>
    <t>Abad</t>
  </si>
  <si>
    <t>Closing</t>
  </si>
  <si>
    <t>RTCA Archiving</t>
  </si>
  <si>
    <t>Raina</t>
  </si>
  <si>
    <t>RAP-C Modeling Enhancements</t>
  </si>
  <si>
    <t>Massman</t>
  </si>
  <si>
    <t>Outage Scheduler Enhancements Phase II</t>
  </si>
  <si>
    <t>Blatchford</t>
  </si>
  <si>
    <t>Daily Operations Report</t>
  </si>
  <si>
    <t>Incident Report</t>
  </si>
  <si>
    <t>Perf Monitor SCADA/State Estimator</t>
  </si>
  <si>
    <t xml:space="preserve">MOMS - ISR Enhancements  </t>
  </si>
  <si>
    <t>MOMS - Enhancements to AREVA Study Tools</t>
  </si>
  <si>
    <t>Congestion Management Reports</t>
  </si>
  <si>
    <t>Near Miss Indicator IROL/SOL (Informational Reporting Indicator for IROL/SOL)</t>
  </si>
  <si>
    <t>Bundled w/ above</t>
  </si>
  <si>
    <t>Overlimit Reports (O&amp;M)</t>
  </si>
  <si>
    <t>Overload Reports</t>
  </si>
  <si>
    <t>Agg of Combined Cycle Units Providing RRS</t>
  </si>
  <si>
    <t>30183-01</t>
  </si>
  <si>
    <t>EMMS R4A</t>
  </si>
  <si>
    <t>Robinson</t>
  </si>
  <si>
    <t>CSC Thermal &amp; Volt Limits Calculations/Posting</t>
  </si>
  <si>
    <t>AVR Validation</t>
  </si>
  <si>
    <t>DC Tie Automation and Scheduling</t>
  </si>
  <si>
    <t>Improve Reliability of Frequency Input to AGC</t>
  </si>
  <si>
    <t>EMMS Software Upgrade - OSI PI and OAG</t>
  </si>
  <si>
    <t xml:space="preserve">Satellite Comm for Black Start suppliers </t>
  </si>
  <si>
    <t>Replace DSM6 and VGR Freq Recorders</t>
  </si>
  <si>
    <t>Network Model Management System (NMMS)</t>
  </si>
  <si>
    <t>SCE Performance and Monitoring</t>
  </si>
  <si>
    <t>L. Prince</t>
  </si>
  <si>
    <t>Market Notice of LaaR Proration</t>
  </si>
  <si>
    <t>Queued</t>
  </si>
  <si>
    <t>Improvements to VSA/DSA - Phase II</t>
  </si>
  <si>
    <t>Topology Estimation System</t>
  </si>
  <si>
    <t>Operations Support Study Environment/Disaster Recovery Test Environment</t>
  </si>
  <si>
    <t>Assoc PM</t>
  </si>
  <si>
    <t xml:space="preserve"> </t>
  </si>
  <si>
    <t>Total Project Budget</t>
  </si>
  <si>
    <t>Total Project Budget (2005)</t>
  </si>
  <si>
    <t>Robinson/Blatchford</t>
  </si>
  <si>
    <t>Robinson/L. Prince</t>
  </si>
  <si>
    <t>Forcasted Dollars in 000's</t>
  </si>
  <si>
    <t>Totals</t>
  </si>
  <si>
    <t>SO Totals</t>
  </si>
  <si>
    <t>Infrastructure for 05 Capital Projects</t>
  </si>
  <si>
    <t>Replacmt Reserves Mrkt Ad Hoc Rpting</t>
  </si>
  <si>
    <t>PM Staffing Plan and Cash Flow for SO</t>
  </si>
  <si>
    <t>PM Staffing Plan and Cash Flow for MO</t>
  </si>
  <si>
    <t xml:space="preserve">PM Staffing Plan and Cash Flow for CO </t>
  </si>
  <si>
    <t>Start Date</t>
  </si>
  <si>
    <t>% Complete</t>
  </si>
  <si>
    <t>n/a</t>
  </si>
  <si>
    <t>Haynes</t>
  </si>
  <si>
    <t>2005 Total Project Budget</t>
  </si>
  <si>
    <t>Endpoint Services (Phase 1)</t>
  </si>
  <si>
    <t>Cancelled</t>
  </si>
  <si>
    <t>Support all IO &amp; CO Projects</t>
  </si>
  <si>
    <t xml:space="preserve">PM Staffing Plan and Cash Flow for IO &amp; CO </t>
  </si>
  <si>
    <t>ACC DataCenter Power &amp; Cooling *</t>
  </si>
  <si>
    <t>SBC Network Replacement</t>
  </si>
  <si>
    <t>Network Anlysis</t>
  </si>
  <si>
    <t>PBX Upgrade</t>
  </si>
  <si>
    <t>Cons PM</t>
  </si>
  <si>
    <t>TBD</t>
  </si>
  <si>
    <t xml:space="preserve"> -- </t>
  </si>
  <si>
    <t>--</t>
  </si>
  <si>
    <t>Disk Based Backup *</t>
  </si>
  <si>
    <t>Capacity True-up *</t>
  </si>
  <si>
    <t>Austin QA Buildout *</t>
  </si>
  <si>
    <t>System Map *</t>
  </si>
  <si>
    <t>Domain Restructuring *</t>
  </si>
  <si>
    <t>50002-01</t>
  </si>
  <si>
    <t>40090-01</t>
  </si>
  <si>
    <t>Operator Train Simulator - OTS Center</t>
  </si>
  <si>
    <t>40090-02</t>
  </si>
  <si>
    <t>Operator Train Simulator - OTS System</t>
  </si>
  <si>
    <t>Total</t>
  </si>
  <si>
    <t>Intranet Document Manager (IDM) Enhancements</t>
  </si>
  <si>
    <t>Computer Aided Facilities Management (CAPM)</t>
  </si>
  <si>
    <t>McDonald</t>
  </si>
  <si>
    <t>Aug YTD</t>
  </si>
  <si>
    <t>Closed</t>
  </si>
  <si>
    <t>40075_02</t>
  </si>
  <si>
    <t>Duncan</t>
  </si>
  <si>
    <t>Aug (YTD Totals)</t>
  </si>
  <si>
    <t>Senters</t>
  </si>
  <si>
    <t>Moved since last Review</t>
  </si>
  <si>
    <t>2005 PPL Approved Budget</t>
  </si>
  <si>
    <t>2005 Projected Cash Flow</t>
  </si>
  <si>
    <t>% Complete (Current Phase)</t>
  </si>
  <si>
    <t>$100k-$500k</t>
  </si>
  <si>
    <t>$1M-$3M</t>
  </si>
  <si>
    <t>$500k-$1M</t>
  </si>
  <si>
    <t>Cash Flow for RO - August YTD Actuals / Projections Through EOY</t>
  </si>
  <si>
    <t>Projected Spend 2005/2006</t>
  </si>
  <si>
    <t xml:space="preserve">50121_02 </t>
  </si>
  <si>
    <t xml:space="preserve">50121_03 </t>
  </si>
  <si>
    <t xml:space="preserve">50121_04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</si>
</sst>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_(* #,##0_);_(* \(#,##0\);_(* &quot;-&quot;??_);_(@_)"/>
    <numFmt numFmtId="166" formatCode="&quot;$&quot;#,##0"/>
    <numFmt numFmtId="167" formatCode="[$-409]mmmmm\-yy;@"/>
    <numFmt numFmtId="168" formatCode="#,##0;[Red]#,##0"/>
    <numFmt numFmtId="169" formatCode="&quot;$&quot;#,##0;[Red]&quot;$&quot;#,##0"/>
    <numFmt numFmtId="170" formatCode="#,##0.0"/>
    <numFmt numFmtId="171" formatCode="_(&quot;$&quot;* #,##0.0_);_(&quot;$&quot;* \(#,##0.0\);_(&quot;$&quot;* &quot;-&quot;??_);_(@_)"/>
    <numFmt numFmtId="172" formatCode="_(&quot;$&quot;* #,##0_);_(&quot;$&quot;* \(#,##0\);_(&quot;$&quot;* &quot;-&quot;??_);_(@_)"/>
  </numFmts>
  <fonts count="11">
    <font>
      <sz val="10"/>
      <name val="Arial"/>
      <family val="0"/>
    </font>
    <font>
      <sz val="8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sz val="11"/>
      <color indexed="12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2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3" fillId="0" borderId="1" xfId="0" applyFont="1" applyBorder="1" applyAlignment="1">
      <alignment wrapText="1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/>
    </xf>
    <xf numFmtId="9" fontId="2" fillId="0" borderId="1" xfId="0" applyNumberFormat="1" applyFont="1" applyFill="1" applyBorder="1" applyAlignment="1">
      <alignment/>
    </xf>
    <xf numFmtId="0" fontId="2" fillId="0" borderId="1" xfId="0" applyFont="1" applyBorder="1" applyAlignment="1">
      <alignment/>
    </xf>
    <xf numFmtId="14" fontId="2" fillId="0" borderId="1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2" borderId="1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9" fontId="2" fillId="0" borderId="1" xfId="0" applyNumberFormat="1" applyFont="1" applyBorder="1" applyAlignment="1">
      <alignment/>
    </xf>
    <xf numFmtId="0" fontId="2" fillId="0" borderId="3" xfId="0" applyFont="1" applyFill="1" applyBorder="1" applyAlignment="1">
      <alignment/>
    </xf>
    <xf numFmtId="49" fontId="2" fillId="0" borderId="4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center"/>
    </xf>
    <xf numFmtId="0" fontId="2" fillId="3" borderId="1" xfId="0" applyFont="1" applyFill="1" applyBorder="1" applyAlignment="1">
      <alignment/>
    </xf>
    <xf numFmtId="0" fontId="2" fillId="3" borderId="2" xfId="0" applyFont="1" applyFill="1" applyBorder="1" applyAlignment="1">
      <alignment/>
    </xf>
    <xf numFmtId="0" fontId="2" fillId="3" borderId="3" xfId="0" applyFont="1" applyFill="1" applyBorder="1" applyAlignment="1">
      <alignment/>
    </xf>
    <xf numFmtId="17" fontId="2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left"/>
    </xf>
    <xf numFmtId="17" fontId="2" fillId="0" borderId="1" xfId="0" applyNumberFormat="1" applyFont="1" applyFill="1" applyBorder="1" applyAlignment="1">
      <alignment/>
    </xf>
    <xf numFmtId="0" fontId="3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wrapText="1"/>
    </xf>
    <xf numFmtId="165" fontId="2" fillId="0" borderId="1" xfId="15" applyNumberFormat="1" applyFont="1" applyBorder="1" applyAlignment="1">
      <alignment/>
    </xf>
    <xf numFmtId="0" fontId="2" fillId="0" borderId="1" xfId="0" applyNumberFormat="1" applyFont="1" applyFill="1" applyBorder="1" applyAlignment="1" applyProtection="1">
      <alignment vertical="center" wrapText="1"/>
      <protection/>
    </xf>
    <xf numFmtId="0" fontId="2" fillId="4" borderId="1" xfId="0" applyFont="1" applyFill="1" applyBorder="1" applyAlignment="1">
      <alignment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166" fontId="2" fillId="0" borderId="1" xfId="0" applyNumberFormat="1" applyFont="1" applyFill="1" applyBorder="1" applyAlignment="1">
      <alignment wrapText="1"/>
    </xf>
    <xf numFmtId="166" fontId="2" fillId="0" borderId="1" xfId="0" applyNumberFormat="1" applyFont="1" applyFill="1" applyBorder="1" applyAlignment="1">
      <alignment/>
    </xf>
    <xf numFmtId="166" fontId="2" fillId="0" borderId="0" xfId="0" applyNumberFormat="1" applyFont="1" applyAlignment="1">
      <alignment/>
    </xf>
    <xf numFmtId="167" fontId="3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/>
    </xf>
    <xf numFmtId="166" fontId="3" fillId="2" borderId="0" xfId="0" applyNumberFormat="1" applyFont="1" applyFill="1" applyBorder="1" applyAlignment="1">
      <alignment horizontal="right"/>
    </xf>
    <xf numFmtId="166" fontId="3" fillId="3" borderId="0" xfId="0" applyNumberFormat="1" applyFont="1" applyFill="1" applyBorder="1" applyAlignment="1">
      <alignment horizontal="right"/>
    </xf>
    <xf numFmtId="166" fontId="3" fillId="0" borderId="1" xfId="0" applyNumberFormat="1" applyFont="1" applyBorder="1" applyAlignment="1">
      <alignment horizontal="right" wrapText="1"/>
    </xf>
    <xf numFmtId="166" fontId="3" fillId="0" borderId="1" xfId="0" applyNumberFormat="1" applyFont="1" applyBorder="1" applyAlignment="1">
      <alignment wrapText="1"/>
    </xf>
    <xf numFmtId="166" fontId="2" fillId="0" borderId="1" xfId="0" applyNumberFormat="1" applyFont="1" applyFill="1" applyBorder="1" applyAlignment="1">
      <alignment horizontal="right" wrapText="1"/>
    </xf>
    <xf numFmtId="166" fontId="2" fillId="0" borderId="4" xfId="0" applyNumberFormat="1" applyFont="1" applyFill="1" applyBorder="1" applyAlignment="1">
      <alignment horizontal="right" vertical="center" wrapText="1"/>
    </xf>
    <xf numFmtId="166" fontId="2" fillId="0" borderId="1" xfId="0" applyNumberFormat="1" applyFont="1" applyBorder="1" applyAlignment="1">
      <alignment horizontal="right"/>
    </xf>
    <xf numFmtId="166" fontId="2" fillId="0" borderId="0" xfId="0" applyNumberFormat="1" applyFont="1" applyAlignment="1">
      <alignment horizontal="right"/>
    </xf>
    <xf numFmtId="16" fontId="2" fillId="0" borderId="0" xfId="0" applyNumberFormat="1" applyFont="1" applyAlignment="1">
      <alignment/>
    </xf>
    <xf numFmtId="41" fontId="2" fillId="3" borderId="1" xfId="0" applyNumberFormat="1" applyFont="1" applyFill="1" applyBorder="1" applyAlignment="1">
      <alignment/>
    </xf>
    <xf numFmtId="41" fontId="2" fillId="0" borderId="1" xfId="0" applyNumberFormat="1" applyFont="1" applyFill="1" applyBorder="1" applyAlignment="1">
      <alignment/>
    </xf>
    <xf numFmtId="41" fontId="2" fillId="0" borderId="1" xfId="0" applyNumberFormat="1" applyFont="1" applyBorder="1" applyAlignment="1">
      <alignment/>
    </xf>
    <xf numFmtId="41" fontId="2" fillId="2" borderId="1" xfId="0" applyNumberFormat="1" applyFont="1" applyFill="1" applyBorder="1" applyAlignment="1">
      <alignment/>
    </xf>
    <xf numFmtId="41" fontId="2" fillId="3" borderId="2" xfId="0" applyNumberFormat="1" applyFont="1" applyFill="1" applyBorder="1" applyAlignment="1">
      <alignment/>
    </xf>
    <xf numFmtId="41" fontId="2" fillId="3" borderId="3" xfId="0" applyNumberFormat="1" applyFont="1" applyFill="1" applyBorder="1" applyAlignment="1">
      <alignment/>
    </xf>
    <xf numFmtId="41" fontId="2" fillId="0" borderId="3" xfId="0" applyNumberFormat="1" applyFont="1" applyFill="1" applyBorder="1" applyAlignment="1">
      <alignment/>
    </xf>
    <xf numFmtId="168" fontId="2" fillId="3" borderId="1" xfId="0" applyNumberFormat="1" applyFont="1" applyFill="1" applyBorder="1" applyAlignment="1">
      <alignment/>
    </xf>
    <xf numFmtId="168" fontId="2" fillId="0" borderId="1" xfId="0" applyNumberFormat="1" applyFont="1" applyBorder="1" applyAlignment="1">
      <alignment/>
    </xf>
    <xf numFmtId="168" fontId="2" fillId="2" borderId="1" xfId="0" applyNumberFormat="1" applyFont="1" applyFill="1" applyBorder="1" applyAlignment="1">
      <alignment/>
    </xf>
    <xf numFmtId="168" fontId="2" fillId="0" borderId="1" xfId="0" applyNumberFormat="1" applyFont="1" applyFill="1" applyBorder="1" applyAlignment="1">
      <alignment/>
    </xf>
    <xf numFmtId="0" fontId="2" fillId="2" borderId="2" xfId="0" applyFont="1" applyFill="1" applyBorder="1" applyAlignment="1">
      <alignment/>
    </xf>
    <xf numFmtId="169" fontId="2" fillId="0" borderId="0" xfId="0" applyNumberFormat="1" applyFont="1" applyAlignment="1">
      <alignment/>
    </xf>
    <xf numFmtId="17" fontId="2" fillId="0" borderId="1" xfId="0" applyNumberFormat="1" applyFont="1" applyBorder="1" applyAlignment="1">
      <alignment horizontal="right" indent="1"/>
    </xf>
    <xf numFmtId="9" fontId="2" fillId="0" borderId="1" xfId="0" applyNumberFormat="1" applyFont="1" applyFill="1" applyBorder="1" applyAlignment="1">
      <alignment horizontal="right" indent="1"/>
    </xf>
    <xf numFmtId="0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9" fontId="2" fillId="0" borderId="0" xfId="0" applyNumberFormat="1" applyFont="1" applyAlignment="1">
      <alignment horizontal="right"/>
    </xf>
    <xf numFmtId="0" fontId="2" fillId="0" borderId="1" xfId="0" applyFont="1" applyFill="1" applyBorder="1" applyAlignment="1">
      <alignment horizontal="left"/>
    </xf>
    <xf numFmtId="166" fontId="2" fillId="0" borderId="1" xfId="0" applyNumberFormat="1" applyFont="1" applyFill="1" applyBorder="1" applyAlignment="1">
      <alignment horizontal="right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/>
    </xf>
    <xf numFmtId="9" fontId="2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 horizontal="center"/>
    </xf>
    <xf numFmtId="9" fontId="2" fillId="0" borderId="1" xfId="0" applyNumberFormat="1" applyFont="1" applyFill="1" applyBorder="1" applyAlignment="1">
      <alignment horizontal="right"/>
    </xf>
    <xf numFmtId="0" fontId="2" fillId="0" borderId="1" xfId="0" applyFont="1" applyBorder="1" applyAlignment="1">
      <alignment/>
    </xf>
    <xf numFmtId="14" fontId="2" fillId="0" borderId="1" xfId="0" applyNumberFormat="1" applyFont="1" applyBorder="1" applyAlignment="1">
      <alignment/>
    </xf>
    <xf numFmtId="0" fontId="2" fillId="0" borderId="1" xfId="0" applyNumberFormat="1" applyFont="1" applyFill="1" applyBorder="1" applyAlignment="1">
      <alignment/>
    </xf>
    <xf numFmtId="41" fontId="2" fillId="2" borderId="1" xfId="0" applyNumberFormat="1" applyFont="1" applyFill="1" applyBorder="1" applyAlignment="1">
      <alignment/>
    </xf>
    <xf numFmtId="41" fontId="2" fillId="3" borderId="1" xfId="0" applyNumberFormat="1" applyFont="1" applyFill="1" applyBorder="1" applyAlignment="1">
      <alignment/>
    </xf>
    <xf numFmtId="41" fontId="2" fillId="0" borderId="1" xfId="0" applyNumberFormat="1" applyFont="1" applyBorder="1" applyAlignment="1">
      <alignment/>
    </xf>
    <xf numFmtId="49" fontId="2" fillId="0" borderId="1" xfId="0" applyNumberFormat="1" applyFont="1" applyFill="1" applyBorder="1" applyAlignment="1">
      <alignment horizontal="left" vertical="center" wrapText="1"/>
    </xf>
    <xf numFmtId="166" fontId="2" fillId="0" borderId="1" xfId="0" applyNumberFormat="1" applyFont="1" applyFill="1" applyBorder="1" applyAlignment="1">
      <alignment horizontal="right" vertical="center" wrapText="1"/>
    </xf>
    <xf numFmtId="14" fontId="2" fillId="0" borderId="1" xfId="0" applyNumberFormat="1" applyFont="1" applyFill="1" applyBorder="1" applyAlignment="1">
      <alignment horizontal="right"/>
    </xf>
    <xf numFmtId="0" fontId="2" fillId="2" borderId="1" xfId="0" applyNumberFormat="1" applyFont="1" applyFill="1" applyBorder="1" applyAlignment="1">
      <alignment/>
    </xf>
    <xf numFmtId="0" fontId="2" fillId="3" borderId="1" xfId="0" applyNumberFormat="1" applyFont="1" applyFill="1" applyBorder="1" applyAlignment="1">
      <alignment/>
    </xf>
    <xf numFmtId="41" fontId="2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 wrapText="1"/>
    </xf>
    <xf numFmtId="0" fontId="2" fillId="0" borderId="1" xfId="0" applyNumberFormat="1" applyFont="1" applyBorder="1" applyAlignment="1">
      <alignment/>
    </xf>
    <xf numFmtId="9" fontId="2" fillId="0" borderId="1" xfId="0" applyNumberFormat="1" applyFont="1" applyFill="1" applyBorder="1" applyAlignment="1" quotePrefix="1">
      <alignment horizontal="right"/>
    </xf>
    <xf numFmtId="0" fontId="2" fillId="0" borderId="5" xfId="0" applyFont="1" applyFill="1" applyBorder="1" applyAlignment="1">
      <alignment wrapText="1"/>
    </xf>
    <xf numFmtId="166" fontId="2" fillId="0" borderId="5" xfId="0" applyNumberFormat="1" applyFont="1" applyFill="1" applyBorder="1" applyAlignment="1">
      <alignment horizontal="right" wrapText="1"/>
    </xf>
    <xf numFmtId="0" fontId="2" fillId="4" borderId="1" xfId="0" applyFont="1" applyFill="1" applyBorder="1" applyAlignment="1">
      <alignment/>
    </xf>
    <xf numFmtId="0" fontId="2" fillId="0" borderId="1" xfId="0" applyFont="1" applyBorder="1" applyAlignment="1">
      <alignment horizontal="center"/>
    </xf>
    <xf numFmtId="9" fontId="2" fillId="0" borderId="1" xfId="0" applyNumberFormat="1" applyFont="1" applyBorder="1" applyAlignment="1">
      <alignment/>
    </xf>
    <xf numFmtId="14" fontId="2" fillId="0" borderId="0" xfId="0" applyNumberFormat="1" applyFont="1" applyAlignment="1">
      <alignment/>
    </xf>
    <xf numFmtId="14" fontId="2" fillId="0" borderId="1" xfId="0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166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9" fontId="3" fillId="0" borderId="1" xfId="0" applyNumberFormat="1" applyFont="1" applyFill="1" applyBorder="1" applyAlignment="1">
      <alignment/>
    </xf>
    <xf numFmtId="0" fontId="3" fillId="0" borderId="1" xfId="0" applyFont="1" applyBorder="1" applyAlignment="1">
      <alignment horizontal="right"/>
    </xf>
    <xf numFmtId="9" fontId="3" fillId="0" borderId="1" xfId="0" applyNumberFormat="1" applyFont="1" applyBorder="1" applyAlignment="1">
      <alignment horizontal="right"/>
    </xf>
    <xf numFmtId="0" fontId="3" fillId="0" borderId="0" xfId="0" applyFont="1" applyAlignment="1">
      <alignment/>
    </xf>
    <xf numFmtId="166" fontId="3" fillId="0" borderId="0" xfId="0" applyNumberFormat="1" applyFont="1" applyAlignment="1">
      <alignment/>
    </xf>
    <xf numFmtId="0" fontId="2" fillId="0" borderId="1" xfId="0" applyNumberFormat="1" applyFont="1" applyFill="1" applyBorder="1" applyAlignment="1" applyProtection="1">
      <alignment horizontal="left" wrapText="1"/>
      <protection/>
    </xf>
    <xf numFmtId="3" fontId="2" fillId="0" borderId="1" xfId="17" applyNumberFormat="1" applyFont="1" applyFill="1" applyBorder="1" applyAlignment="1" applyProtection="1">
      <alignment horizontal="right" wrapText="1"/>
      <protection/>
    </xf>
    <xf numFmtId="0" fontId="2" fillId="0" borderId="0" xfId="0" applyFont="1" applyFill="1" applyBorder="1" applyAlignment="1">
      <alignment/>
    </xf>
    <xf numFmtId="41" fontId="2" fillId="0" borderId="0" xfId="0" applyNumberFormat="1" applyFont="1" applyFill="1" applyBorder="1" applyAlignment="1">
      <alignment/>
    </xf>
    <xf numFmtId="41" fontId="2" fillId="0" borderId="0" xfId="0" applyNumberFormat="1" applyFont="1" applyBorder="1" applyAlignment="1">
      <alignment/>
    </xf>
    <xf numFmtId="16" fontId="2" fillId="0" borderId="1" xfId="0" applyNumberFormat="1" applyFont="1" applyFill="1" applyBorder="1" applyAlignment="1">
      <alignment/>
    </xf>
    <xf numFmtId="0" fontId="2" fillId="5" borderId="1" xfId="0" applyFont="1" applyFill="1" applyBorder="1" applyAlignment="1">
      <alignment horizontal="left"/>
    </xf>
    <xf numFmtId="0" fontId="2" fillId="5" borderId="1" xfId="0" applyFont="1" applyFill="1" applyBorder="1" applyAlignment="1">
      <alignment wrapText="1"/>
    </xf>
    <xf numFmtId="166" fontId="2" fillId="5" borderId="1" xfId="0" applyNumberFormat="1" applyFont="1" applyFill="1" applyBorder="1" applyAlignment="1">
      <alignment horizontal="right" wrapText="1"/>
    </xf>
    <xf numFmtId="0" fontId="2" fillId="5" borderId="1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/>
    </xf>
    <xf numFmtId="9" fontId="2" fillId="5" borderId="1" xfId="0" applyNumberFormat="1" applyFont="1" applyFill="1" applyBorder="1" applyAlignment="1">
      <alignment/>
    </xf>
    <xf numFmtId="14" fontId="2" fillId="5" borderId="1" xfId="0" applyNumberFormat="1" applyFont="1" applyFill="1" applyBorder="1" applyAlignment="1">
      <alignment horizontal="right"/>
    </xf>
    <xf numFmtId="9" fontId="2" fillId="5" borderId="1" xfId="0" applyNumberFormat="1" applyFont="1" applyFill="1" applyBorder="1" applyAlignment="1" quotePrefix="1">
      <alignment horizontal="right"/>
    </xf>
    <xf numFmtId="14" fontId="2" fillId="5" borderId="1" xfId="0" applyNumberFormat="1" applyFont="1" applyFill="1" applyBorder="1" applyAlignment="1">
      <alignment horizontal="center"/>
    </xf>
    <xf numFmtId="0" fontId="2" fillId="5" borderId="1" xfId="0" applyNumberFormat="1" applyFont="1" applyFill="1" applyBorder="1" applyAlignment="1">
      <alignment/>
    </xf>
    <xf numFmtId="41" fontId="2" fillId="5" borderId="1" xfId="0" applyNumberFormat="1" applyFont="1" applyFill="1" applyBorder="1" applyAlignment="1">
      <alignment/>
    </xf>
    <xf numFmtId="0" fontId="2" fillId="2" borderId="0" xfId="0" applyNumberFormat="1" applyFont="1" applyFill="1" applyAlignment="1">
      <alignment/>
    </xf>
    <xf numFmtId="166" fontId="3" fillId="0" borderId="1" xfId="0" applyNumberFormat="1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right" wrapText="1"/>
    </xf>
    <xf numFmtId="9" fontId="3" fillId="0" borderId="1" xfId="0" applyNumberFormat="1" applyFont="1" applyFill="1" applyBorder="1" applyAlignment="1">
      <alignment horizontal="center" wrapText="1"/>
    </xf>
    <xf numFmtId="0" fontId="3" fillId="0" borderId="1" xfId="0" applyNumberFormat="1" applyFont="1" applyFill="1" applyBorder="1" applyAlignment="1">
      <alignment wrapText="1"/>
    </xf>
    <xf numFmtId="166" fontId="3" fillId="0" borderId="1" xfId="0" applyNumberFormat="1" applyFont="1" applyFill="1" applyBorder="1" applyAlignment="1">
      <alignment wrapText="1"/>
    </xf>
    <xf numFmtId="168" fontId="4" fillId="0" borderId="1" xfId="0" applyNumberFormat="1" applyFont="1" applyFill="1" applyBorder="1" applyAlignment="1">
      <alignment/>
    </xf>
    <xf numFmtId="41" fontId="2" fillId="3" borderId="6" xfId="0" applyNumberFormat="1" applyFont="1" applyFill="1" applyBorder="1" applyAlignment="1">
      <alignment/>
    </xf>
    <xf numFmtId="14" fontId="2" fillId="0" borderId="1" xfId="0" applyNumberFormat="1" applyFont="1" applyFill="1" applyBorder="1" applyAlignment="1">
      <alignment horizontal="center"/>
    </xf>
    <xf numFmtId="166" fontId="3" fillId="0" borderId="1" xfId="0" applyNumberFormat="1" applyFont="1" applyBorder="1" applyAlignment="1">
      <alignment/>
    </xf>
    <xf numFmtId="166" fontId="3" fillId="0" borderId="6" xfId="0" applyNumberFormat="1" applyFont="1" applyFill="1" applyBorder="1" applyAlignment="1">
      <alignment wrapText="1"/>
    </xf>
    <xf numFmtId="41" fontId="2" fillId="0" borderId="6" xfId="0" applyNumberFormat="1" applyFont="1" applyFill="1" applyBorder="1" applyAlignment="1">
      <alignment/>
    </xf>
    <xf numFmtId="41" fontId="2" fillId="0" borderId="6" xfId="0" applyNumberFormat="1" applyFont="1" applyBorder="1" applyAlignment="1">
      <alignment/>
    </xf>
    <xf numFmtId="41" fontId="2" fillId="3" borderId="7" xfId="0" applyNumberFormat="1" applyFont="1" applyFill="1" applyBorder="1" applyAlignment="1">
      <alignment/>
    </xf>
    <xf numFmtId="166" fontId="3" fillId="0" borderId="6" xfId="0" applyNumberFormat="1" applyFont="1" applyBorder="1" applyAlignment="1">
      <alignment/>
    </xf>
    <xf numFmtId="166" fontId="3" fillId="0" borderId="8" xfId="0" applyNumberFormat="1" applyFont="1" applyFill="1" applyBorder="1" applyAlignment="1">
      <alignment wrapText="1"/>
    </xf>
    <xf numFmtId="41" fontId="2" fillId="5" borderId="8" xfId="0" applyNumberFormat="1" applyFont="1" applyFill="1" applyBorder="1" applyAlignment="1">
      <alignment/>
    </xf>
    <xf numFmtId="41" fontId="2" fillId="3" borderId="8" xfId="0" applyNumberFormat="1" applyFont="1" applyFill="1" applyBorder="1" applyAlignment="1">
      <alignment/>
    </xf>
    <xf numFmtId="41" fontId="2" fillId="0" borderId="8" xfId="0" applyNumberFormat="1" applyFont="1" applyBorder="1" applyAlignment="1">
      <alignment/>
    </xf>
    <xf numFmtId="41" fontId="2" fillId="0" borderId="8" xfId="0" applyNumberFormat="1" applyFont="1" applyFill="1" applyBorder="1" applyAlignment="1">
      <alignment/>
    </xf>
    <xf numFmtId="166" fontId="3" fillId="0" borderId="8" xfId="0" applyNumberFormat="1" applyFont="1" applyBorder="1" applyAlignment="1">
      <alignment/>
    </xf>
    <xf numFmtId="166" fontId="2" fillId="6" borderId="1" xfId="0" applyNumberFormat="1" applyFont="1" applyFill="1" applyBorder="1" applyAlignment="1">
      <alignment/>
    </xf>
    <xf numFmtId="0" fontId="3" fillId="0" borderId="0" xfId="0" applyFont="1" applyAlignment="1">
      <alignment/>
    </xf>
    <xf numFmtId="166" fontId="2" fillId="0" borderId="9" xfId="0" applyNumberFormat="1" applyFont="1" applyBorder="1" applyAlignment="1">
      <alignment/>
    </xf>
    <xf numFmtId="0" fontId="3" fillId="0" borderId="0" xfId="0" applyFont="1" applyAlignment="1">
      <alignment/>
    </xf>
    <xf numFmtId="166" fontId="3" fillId="0" borderId="9" xfId="0" applyNumberFormat="1" applyFont="1" applyBorder="1" applyAlignment="1">
      <alignment/>
    </xf>
    <xf numFmtId="166" fontId="2" fillId="0" borderId="9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6" xfId="0" applyFont="1" applyBorder="1" applyAlignment="1">
      <alignment/>
    </xf>
    <xf numFmtId="0" fontId="9" fillId="0" borderId="0" xfId="0" applyFont="1" applyAlignment="1">
      <alignment/>
    </xf>
    <xf numFmtId="0" fontId="2" fillId="4" borderId="2" xfId="0" applyFont="1" applyFill="1" applyBorder="1" applyAlignment="1">
      <alignment horizontal="center" vertical="center"/>
    </xf>
    <xf numFmtId="166" fontId="2" fillId="0" borderId="1" xfId="0" applyNumberFormat="1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17" fontId="2" fillId="0" borderId="1" xfId="0" applyNumberFormat="1" applyFont="1" applyBorder="1" applyAlignment="1">
      <alignment horizontal="center"/>
    </xf>
    <xf numFmtId="16" fontId="2" fillId="0" borderId="1" xfId="0" applyNumberFormat="1" applyFont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4" borderId="7" xfId="0" applyFont="1" applyFill="1" applyBorder="1" applyAlignment="1">
      <alignment/>
    </xf>
    <xf numFmtId="166" fontId="2" fillId="0" borderId="0" xfId="0" applyNumberFormat="1" applyFont="1" applyAlignment="1">
      <alignment vertical="center"/>
    </xf>
    <xf numFmtId="166" fontId="0" fillId="0" borderId="0" xfId="0" applyNumberFormat="1" applyAlignment="1">
      <alignment/>
    </xf>
    <xf numFmtId="166" fontId="2" fillId="4" borderId="11" xfId="0" applyNumberFormat="1" applyFont="1" applyFill="1" applyBorder="1" applyAlignment="1">
      <alignment horizontal="center" vertical="center"/>
    </xf>
    <xf numFmtId="166" fontId="2" fillId="4" borderId="6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14" fontId="2" fillId="0" borderId="0" xfId="0" applyNumberFormat="1" applyFont="1" applyAlignment="1">
      <alignment horizontal="center" vertical="center"/>
    </xf>
    <xf numFmtId="0" fontId="0" fillId="0" borderId="12" xfId="0" applyBorder="1" applyAlignment="1">
      <alignment/>
    </xf>
    <xf numFmtId="166" fontId="2" fillId="0" borderId="13" xfId="0" applyNumberFormat="1" applyFont="1" applyBorder="1" applyAlignment="1">
      <alignment vertical="center"/>
    </xf>
    <xf numFmtId="0" fontId="2" fillId="0" borderId="13" xfId="0" applyFont="1" applyFill="1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9" fillId="7" borderId="2" xfId="0" applyFont="1" applyFill="1" applyBorder="1" applyAlignment="1">
      <alignment horizontal="center" vertical="center"/>
    </xf>
    <xf numFmtId="0" fontId="9" fillId="7" borderId="7" xfId="0" applyFont="1" applyFill="1" applyBorder="1" applyAlignment="1">
      <alignment horizontal="center" vertical="center"/>
    </xf>
    <xf numFmtId="0" fontId="9" fillId="7" borderId="6" xfId="0" applyFont="1" applyFill="1" applyBorder="1" applyAlignment="1">
      <alignment horizontal="center" vertical="center"/>
    </xf>
    <xf numFmtId="166" fontId="2" fillId="0" borderId="1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5"/>
  <sheetViews>
    <sheetView zoomScale="75" zoomScaleNormal="75" workbookViewId="0" topLeftCell="A1">
      <selection activeCell="A1" sqref="A1"/>
    </sheetView>
  </sheetViews>
  <sheetFormatPr defaultColWidth="9.140625" defaultRowHeight="21" customHeight="1"/>
  <cols>
    <col min="1" max="1" width="12.57421875" style="1" customWidth="1"/>
    <col min="2" max="2" width="35.00390625" style="1" customWidth="1"/>
    <col min="3" max="3" width="11.28125" style="50" customWidth="1"/>
    <col min="4" max="4" width="6.7109375" style="34" hidden="1" customWidth="1"/>
    <col min="5" max="5" width="11.7109375" style="1" customWidth="1"/>
    <col min="6" max="6" width="14.57421875" style="1" hidden="1" customWidth="1"/>
    <col min="7" max="7" width="8.28125" style="1" hidden="1" customWidth="1"/>
    <col min="8" max="8" width="11.140625" style="1" customWidth="1"/>
    <col min="9" max="9" width="10.421875" style="1" customWidth="1"/>
    <col min="10" max="10" width="7.421875" style="1" customWidth="1"/>
    <col min="11" max="11" width="4.57421875" style="1" hidden="1" customWidth="1"/>
    <col min="12" max="12" width="6.00390625" style="1" hidden="1" customWidth="1"/>
    <col min="13" max="13" width="12.8515625" style="1" customWidth="1"/>
    <col min="14" max="14" width="8.421875" style="40" customWidth="1"/>
    <col min="15" max="16" width="7.00390625" style="40" customWidth="1"/>
    <col min="17" max="17" width="8.00390625" style="40" customWidth="1"/>
    <col min="18" max="18" width="7.57421875" style="40" customWidth="1"/>
    <col min="19" max="24" width="7.00390625" style="40" customWidth="1"/>
    <col min="25" max="25" width="12.00390625" style="1" bestFit="1" customWidth="1"/>
    <col min="26" max="16384" width="9.140625" style="1" customWidth="1"/>
  </cols>
  <sheetData>
    <row r="1" spans="1:13" ht="16.5" customHeight="1">
      <c r="A1" s="51">
        <v>38628</v>
      </c>
      <c r="B1" s="2" t="s">
        <v>2</v>
      </c>
      <c r="C1" s="43"/>
      <c r="E1" s="150" t="s">
        <v>163</v>
      </c>
      <c r="F1" s="150"/>
      <c r="G1" s="150"/>
      <c r="H1" s="150"/>
      <c r="I1" s="150"/>
      <c r="J1" s="150"/>
      <c r="K1" s="150"/>
      <c r="L1" s="150"/>
      <c r="M1" s="150"/>
    </row>
    <row r="2" spans="2:21" ht="16.5" customHeight="1">
      <c r="B2" s="19" t="s">
        <v>1</v>
      </c>
      <c r="C2" s="44"/>
      <c r="N2" s="151"/>
      <c r="O2" s="152"/>
      <c r="P2" s="152"/>
      <c r="Q2" s="152"/>
      <c r="R2" s="152"/>
      <c r="S2" s="152"/>
      <c r="T2" s="152"/>
      <c r="U2" s="152"/>
    </row>
    <row r="3" spans="1:24" ht="51" customHeight="1">
      <c r="A3" s="4" t="s">
        <v>9</v>
      </c>
      <c r="B3" s="4" t="s">
        <v>10</v>
      </c>
      <c r="C3" s="45" t="s">
        <v>168</v>
      </c>
      <c r="D3" s="33" t="s">
        <v>14</v>
      </c>
      <c r="E3" s="4" t="s">
        <v>7</v>
      </c>
      <c r="F3" s="4" t="s">
        <v>8</v>
      </c>
      <c r="G3" s="4" t="s">
        <v>31</v>
      </c>
      <c r="H3" s="4" t="s">
        <v>11</v>
      </c>
      <c r="I3" s="4" t="s">
        <v>164</v>
      </c>
      <c r="J3" s="4" t="s">
        <v>165</v>
      </c>
      <c r="K3" s="4" t="s">
        <v>12</v>
      </c>
      <c r="L3" s="4" t="s">
        <v>5</v>
      </c>
      <c r="M3" s="4" t="s">
        <v>13</v>
      </c>
      <c r="N3" s="4" t="s">
        <v>195</v>
      </c>
      <c r="O3" s="46" t="s">
        <v>20</v>
      </c>
      <c r="P3" s="46" t="s">
        <v>21</v>
      </c>
      <c r="Q3" s="46" t="s">
        <v>22</v>
      </c>
      <c r="R3" s="46" t="s">
        <v>23</v>
      </c>
      <c r="S3" s="46" t="s">
        <v>24</v>
      </c>
      <c r="T3" s="46" t="s">
        <v>25</v>
      </c>
      <c r="U3" s="46" t="s">
        <v>26</v>
      </c>
      <c r="V3" s="46" t="s">
        <v>27</v>
      </c>
      <c r="W3" s="46" t="s">
        <v>28</v>
      </c>
      <c r="X3" s="46" t="s">
        <v>29</v>
      </c>
    </row>
    <row r="4" spans="1:25" ht="30.75" customHeight="1">
      <c r="A4" s="5">
        <v>50017</v>
      </c>
      <c r="B4" s="6" t="s">
        <v>54</v>
      </c>
      <c r="C4" s="47">
        <v>217000</v>
      </c>
      <c r="D4" s="35" t="s">
        <v>16</v>
      </c>
      <c r="E4" s="7" t="s">
        <v>52</v>
      </c>
      <c r="F4" s="7" t="s">
        <v>52</v>
      </c>
      <c r="G4" s="8">
        <v>0.2</v>
      </c>
      <c r="H4" s="7" t="s">
        <v>2</v>
      </c>
      <c r="I4" s="112">
        <v>38509</v>
      </c>
      <c r="J4" s="8">
        <v>0.42</v>
      </c>
      <c r="K4" s="9" t="s">
        <v>62</v>
      </c>
      <c r="L4" s="9" t="s">
        <v>6</v>
      </c>
      <c r="M4" s="10">
        <v>38717</v>
      </c>
      <c r="N4" s="55">
        <v>9</v>
      </c>
      <c r="O4" s="55">
        <v>30</v>
      </c>
      <c r="P4" s="52">
        <v>62</v>
      </c>
      <c r="Q4" s="52">
        <v>62</v>
      </c>
      <c r="R4" s="52">
        <v>54</v>
      </c>
      <c r="S4" s="58"/>
      <c r="T4" s="53"/>
      <c r="U4" s="53"/>
      <c r="V4" s="54"/>
      <c r="W4" s="54"/>
      <c r="X4" s="54"/>
      <c r="Y4" s="64">
        <f aca="true" t="shared" si="0" ref="Y4:Y11">SUM(N4:X4)*1000</f>
        <v>217000</v>
      </c>
    </row>
    <row r="5" spans="1:25" ht="30.75" customHeight="1">
      <c r="A5" s="5">
        <v>50132</v>
      </c>
      <c r="B5" s="17" t="s">
        <v>66</v>
      </c>
      <c r="C5" s="48">
        <v>588000</v>
      </c>
      <c r="D5" s="35" t="s">
        <v>16</v>
      </c>
      <c r="E5" s="7" t="s">
        <v>55</v>
      </c>
      <c r="F5" s="7" t="s">
        <v>55</v>
      </c>
      <c r="G5" s="8">
        <v>0.3</v>
      </c>
      <c r="H5" s="7" t="s">
        <v>1</v>
      </c>
      <c r="I5" s="112">
        <v>38495</v>
      </c>
      <c r="J5" s="8">
        <v>0.45</v>
      </c>
      <c r="K5" s="7" t="s">
        <v>62</v>
      </c>
      <c r="L5" s="7" t="s">
        <v>6</v>
      </c>
      <c r="M5" s="10">
        <v>38717</v>
      </c>
      <c r="N5" s="55">
        <v>7</v>
      </c>
      <c r="O5" s="55">
        <v>10</v>
      </c>
      <c r="P5" s="52">
        <v>170</v>
      </c>
      <c r="Q5" s="52">
        <v>351</v>
      </c>
      <c r="R5" s="52">
        <v>50</v>
      </c>
      <c r="S5" s="58"/>
      <c r="T5" s="54"/>
      <c r="U5" s="54"/>
      <c r="V5" s="54"/>
      <c r="W5" s="54"/>
      <c r="X5" s="54"/>
      <c r="Y5" s="64">
        <f t="shared" si="0"/>
        <v>588000</v>
      </c>
    </row>
    <row r="6" spans="1:25" ht="30.75" customHeight="1">
      <c r="A6" s="5">
        <v>50140</v>
      </c>
      <c r="B6" s="17" t="s">
        <v>56</v>
      </c>
      <c r="C6" s="48">
        <v>752000</v>
      </c>
      <c r="D6" s="35" t="s">
        <v>17</v>
      </c>
      <c r="E6" s="7" t="s">
        <v>55</v>
      </c>
      <c r="F6" s="7" t="s">
        <v>55</v>
      </c>
      <c r="G6" s="8">
        <v>0.3</v>
      </c>
      <c r="H6" s="7" t="s">
        <v>2</v>
      </c>
      <c r="I6" s="112">
        <v>38548</v>
      </c>
      <c r="J6" s="8">
        <v>0.15</v>
      </c>
      <c r="K6" s="9" t="s">
        <v>62</v>
      </c>
      <c r="L6" s="9" t="s">
        <v>6</v>
      </c>
      <c r="M6" s="10">
        <v>38382</v>
      </c>
      <c r="N6" s="53"/>
      <c r="O6" s="55">
        <v>5</v>
      </c>
      <c r="P6" s="55">
        <v>35</v>
      </c>
      <c r="Q6" s="55">
        <v>390</v>
      </c>
      <c r="R6" s="52">
        <v>222</v>
      </c>
      <c r="S6" s="52">
        <v>100</v>
      </c>
      <c r="T6" s="53"/>
      <c r="U6" s="53"/>
      <c r="V6" s="54"/>
      <c r="W6" s="54"/>
      <c r="X6" s="54"/>
      <c r="Y6" s="64">
        <f t="shared" si="0"/>
        <v>752000</v>
      </c>
    </row>
    <row r="7" spans="1:25" ht="30.75" customHeight="1">
      <c r="A7" s="5">
        <v>50141</v>
      </c>
      <c r="B7" s="6" t="s">
        <v>57</v>
      </c>
      <c r="C7" s="47">
        <v>263000</v>
      </c>
      <c r="D7" s="35" t="s">
        <v>16</v>
      </c>
      <c r="E7" s="7" t="s">
        <v>55</v>
      </c>
      <c r="F7" s="7" t="s">
        <v>55</v>
      </c>
      <c r="G7" s="8">
        <v>0.3</v>
      </c>
      <c r="H7" s="7" t="s">
        <v>2</v>
      </c>
      <c r="I7" s="112">
        <v>38548</v>
      </c>
      <c r="J7" s="8">
        <v>0.15</v>
      </c>
      <c r="K7" s="7" t="s">
        <v>62</v>
      </c>
      <c r="L7" s="7" t="s">
        <v>6</v>
      </c>
      <c r="M7" s="10">
        <v>38717</v>
      </c>
      <c r="N7" s="53"/>
      <c r="O7" s="55">
        <v>3</v>
      </c>
      <c r="P7" s="55">
        <v>52</v>
      </c>
      <c r="Q7" s="55">
        <v>153</v>
      </c>
      <c r="R7" s="52">
        <v>55</v>
      </c>
      <c r="S7" s="58"/>
      <c r="T7" s="54"/>
      <c r="U7" s="54"/>
      <c r="V7" s="54"/>
      <c r="W7" s="54"/>
      <c r="X7" s="54"/>
      <c r="Y7" s="64">
        <f t="shared" si="0"/>
        <v>263000</v>
      </c>
    </row>
    <row r="8" spans="1:25" ht="30.75" customHeight="1">
      <c r="A8" s="5">
        <v>50123</v>
      </c>
      <c r="B8" s="6" t="s">
        <v>58</v>
      </c>
      <c r="C8" s="47">
        <v>762000</v>
      </c>
      <c r="D8" s="35" t="s">
        <v>17</v>
      </c>
      <c r="E8" s="7" t="s">
        <v>198</v>
      </c>
      <c r="F8" s="7" t="s">
        <v>59</v>
      </c>
      <c r="G8" s="8">
        <v>0.5</v>
      </c>
      <c r="H8" s="7" t="s">
        <v>3</v>
      </c>
      <c r="I8" s="112">
        <v>38616</v>
      </c>
      <c r="J8" s="8">
        <v>0.08</v>
      </c>
      <c r="K8" s="9" t="s">
        <v>62</v>
      </c>
      <c r="L8" s="9" t="s">
        <v>6</v>
      </c>
      <c r="M8" s="10">
        <v>38837</v>
      </c>
      <c r="N8" s="53"/>
      <c r="O8" s="55">
        <v>3</v>
      </c>
      <c r="P8" s="55">
        <v>95</v>
      </c>
      <c r="Q8" s="56">
        <v>400</v>
      </c>
      <c r="R8" s="56">
        <v>53</v>
      </c>
      <c r="S8" s="57">
        <v>53</v>
      </c>
      <c r="T8" s="52">
        <v>53</v>
      </c>
      <c r="U8" s="52">
        <v>53</v>
      </c>
      <c r="V8" s="52">
        <v>52</v>
      </c>
      <c r="W8" s="54"/>
      <c r="X8" s="54"/>
      <c r="Y8" s="64">
        <f t="shared" si="0"/>
        <v>762000</v>
      </c>
    </row>
    <row r="9" spans="1:25" ht="30.75" customHeight="1">
      <c r="A9" s="5" t="s">
        <v>60</v>
      </c>
      <c r="B9" s="6" t="s">
        <v>61</v>
      </c>
      <c r="C9" s="47">
        <v>435000</v>
      </c>
      <c r="D9" s="35" t="s">
        <v>16</v>
      </c>
      <c r="E9" s="7" t="s">
        <v>55</v>
      </c>
      <c r="F9" s="7" t="s">
        <v>59</v>
      </c>
      <c r="G9" s="8">
        <v>0.3</v>
      </c>
      <c r="H9" s="7" t="s">
        <v>1</v>
      </c>
      <c r="I9" s="112">
        <v>38516</v>
      </c>
      <c r="J9" s="8">
        <v>0.45</v>
      </c>
      <c r="K9" s="7" t="s">
        <v>62</v>
      </c>
      <c r="L9" s="7" t="s">
        <v>6</v>
      </c>
      <c r="M9" s="10">
        <v>38686</v>
      </c>
      <c r="N9" s="55">
        <v>10</v>
      </c>
      <c r="O9" s="55">
        <v>69</v>
      </c>
      <c r="P9" s="52">
        <v>150</v>
      </c>
      <c r="Q9" s="52">
        <v>114</v>
      </c>
      <c r="R9" s="52">
        <v>47</v>
      </c>
      <c r="S9" s="52">
        <v>45</v>
      </c>
      <c r="T9" s="54"/>
      <c r="U9" s="54"/>
      <c r="V9" s="54"/>
      <c r="W9" s="54"/>
      <c r="X9" s="54"/>
      <c r="Y9" s="64">
        <f t="shared" si="0"/>
        <v>435000</v>
      </c>
    </row>
    <row r="10" spans="1:25" ht="30.75" customHeight="1">
      <c r="A10" s="5">
        <v>50148</v>
      </c>
      <c r="B10" s="6" t="s">
        <v>192</v>
      </c>
      <c r="C10" s="47">
        <v>34000</v>
      </c>
      <c r="D10" s="35"/>
      <c r="E10" s="7" t="s">
        <v>194</v>
      </c>
      <c r="F10" s="7"/>
      <c r="G10" s="8"/>
      <c r="H10" s="7" t="s">
        <v>3</v>
      </c>
      <c r="I10" s="112">
        <v>38600</v>
      </c>
      <c r="J10" s="8">
        <v>0.1</v>
      </c>
      <c r="K10" s="7"/>
      <c r="L10" s="109"/>
      <c r="M10" s="10">
        <v>38717</v>
      </c>
      <c r="N10" s="53"/>
      <c r="O10" s="55">
        <v>5</v>
      </c>
      <c r="P10" s="52">
        <v>12</v>
      </c>
      <c r="Q10" s="52">
        <v>12</v>
      </c>
      <c r="R10" s="52">
        <v>5</v>
      </c>
      <c r="S10" s="110"/>
      <c r="T10" s="111"/>
      <c r="U10" s="111"/>
      <c r="V10" s="111"/>
      <c r="W10" s="111"/>
      <c r="X10" s="111"/>
      <c r="Y10" s="64">
        <f t="shared" si="0"/>
        <v>34000</v>
      </c>
    </row>
    <row r="11" spans="1:25" ht="30.75" customHeight="1">
      <c r="A11" s="5">
        <v>50149</v>
      </c>
      <c r="B11" s="6" t="s">
        <v>193</v>
      </c>
      <c r="C11" s="47">
        <v>65000</v>
      </c>
      <c r="D11" s="35"/>
      <c r="E11" s="7" t="s">
        <v>194</v>
      </c>
      <c r="F11" s="7"/>
      <c r="G11" s="8"/>
      <c r="H11" s="7" t="s">
        <v>3</v>
      </c>
      <c r="I11" s="112">
        <v>38600</v>
      </c>
      <c r="J11" s="8">
        <v>0.1</v>
      </c>
      <c r="K11" s="7"/>
      <c r="L11" s="109"/>
      <c r="M11" s="10">
        <v>38717</v>
      </c>
      <c r="N11" s="53"/>
      <c r="O11" s="55">
        <v>10</v>
      </c>
      <c r="P11" s="52">
        <v>25</v>
      </c>
      <c r="Q11" s="52">
        <v>25</v>
      </c>
      <c r="R11" s="52">
        <v>5</v>
      </c>
      <c r="S11" s="110"/>
      <c r="T11" s="111"/>
      <c r="U11" s="111"/>
      <c r="V11" s="111"/>
      <c r="W11" s="111"/>
      <c r="X11" s="111"/>
      <c r="Y11" s="64">
        <f t="shared" si="0"/>
        <v>65000</v>
      </c>
    </row>
    <row r="12" spans="1:25" ht="30.75" customHeight="1">
      <c r="A12" s="5"/>
      <c r="B12" s="9"/>
      <c r="C12" s="49">
        <f>SUM(C4:C11)</f>
        <v>3116000</v>
      </c>
      <c r="D12" s="32"/>
      <c r="E12" s="9"/>
      <c r="F12" s="9"/>
      <c r="G12" s="8" t="s">
        <v>151</v>
      </c>
      <c r="H12" s="9"/>
      <c r="I12" s="9"/>
      <c r="J12" s="9"/>
      <c r="K12" s="9"/>
      <c r="M12" s="9"/>
      <c r="N12" s="40">
        <f>SUM(N4:N11)</f>
        <v>26</v>
      </c>
      <c r="O12" s="40">
        <f aca="true" t="shared" si="1" ref="O12:Y12">SUM(O4:O11)</f>
        <v>135</v>
      </c>
      <c r="P12" s="40">
        <f t="shared" si="1"/>
        <v>601</v>
      </c>
      <c r="Q12" s="40">
        <f t="shared" si="1"/>
        <v>1507</v>
      </c>
      <c r="R12" s="40">
        <f t="shared" si="1"/>
        <v>491</v>
      </c>
      <c r="S12" s="40">
        <f t="shared" si="1"/>
        <v>198</v>
      </c>
      <c r="T12" s="40">
        <f t="shared" si="1"/>
        <v>53</v>
      </c>
      <c r="U12" s="40">
        <f t="shared" si="1"/>
        <v>53</v>
      </c>
      <c r="V12" s="40">
        <f t="shared" si="1"/>
        <v>52</v>
      </c>
      <c r="W12" s="40">
        <f t="shared" si="1"/>
        <v>0</v>
      </c>
      <c r="X12" s="40">
        <f t="shared" si="1"/>
        <v>0</v>
      </c>
      <c r="Y12" s="40">
        <f t="shared" si="1"/>
        <v>3116000</v>
      </c>
    </row>
    <row r="13" ht="21" customHeight="1">
      <c r="A13" s="18"/>
    </row>
    <row r="14" ht="21" customHeight="1">
      <c r="B14" s="1" t="s">
        <v>151</v>
      </c>
    </row>
    <row r="15" ht="21" customHeight="1">
      <c r="J15" s="1" t="s">
        <v>151</v>
      </c>
    </row>
  </sheetData>
  <mergeCells count="2">
    <mergeCell ref="E1:M1"/>
    <mergeCell ref="N2:U2"/>
  </mergeCells>
  <printOptions/>
  <pageMargins left="0.25" right="0.25" top="1" bottom="1" header="0.49" footer="0.5"/>
  <pageSetup horizontalDpi="300" verticalDpi="3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2"/>
  <sheetViews>
    <sheetView zoomScale="75" zoomScaleNormal="75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4" sqref="A4"/>
      <selection pane="bottomRight" activeCell="N27" sqref="N27"/>
    </sheetView>
  </sheetViews>
  <sheetFormatPr defaultColWidth="9.140625" defaultRowHeight="21" customHeight="1"/>
  <cols>
    <col min="1" max="1" width="13.28125" style="1" customWidth="1"/>
    <col min="2" max="2" width="26.7109375" style="1" customWidth="1"/>
    <col min="3" max="3" width="14.57421875" style="50" bestFit="1" customWidth="1"/>
    <col min="4" max="4" width="11.7109375" style="34" hidden="1" customWidth="1"/>
    <col min="5" max="5" width="12.140625" style="1" customWidth="1"/>
    <col min="6" max="6" width="18.57421875" style="1" hidden="1" customWidth="1"/>
    <col min="7" max="7" width="12.00390625" style="1" hidden="1" customWidth="1"/>
    <col min="8" max="8" width="11.57421875" style="1" bestFit="1" customWidth="1"/>
    <col min="9" max="9" width="14.421875" style="1" bestFit="1" customWidth="1"/>
    <col min="10" max="10" width="8.28125" style="1" customWidth="1"/>
    <col min="11" max="11" width="8.7109375" style="1" hidden="1" customWidth="1"/>
    <col min="12" max="12" width="12.28125" style="1" hidden="1" customWidth="1"/>
    <col min="13" max="13" width="11.8515625" style="1" customWidth="1"/>
    <col min="14" max="14" width="8.8515625" style="40" customWidth="1"/>
    <col min="15" max="15" width="8.28125" style="40" bestFit="1" customWidth="1"/>
    <col min="16" max="16" width="7.7109375" style="40" bestFit="1" customWidth="1"/>
    <col min="17" max="18" width="8.140625" style="40" bestFit="1" customWidth="1"/>
    <col min="19" max="19" width="8.00390625" style="40" bestFit="1" customWidth="1"/>
    <col min="20" max="20" width="8.140625" style="40" bestFit="1" customWidth="1"/>
    <col min="21" max="21" width="8.28125" style="40" bestFit="1" customWidth="1"/>
    <col min="22" max="22" width="8.140625" style="40" bestFit="1" customWidth="1"/>
    <col min="23" max="23" width="8.57421875" style="40" bestFit="1" customWidth="1"/>
    <col min="24" max="24" width="8.140625" style="40" bestFit="1" customWidth="1"/>
    <col min="25" max="25" width="15.28125" style="1" bestFit="1" customWidth="1"/>
    <col min="26" max="16384" width="9.140625" style="1" customWidth="1"/>
  </cols>
  <sheetData>
    <row r="1" spans="1:14" ht="16.5" customHeight="1">
      <c r="A1" s="51">
        <v>38628</v>
      </c>
      <c r="B1" s="2" t="s">
        <v>2</v>
      </c>
      <c r="C1" s="43"/>
      <c r="E1" s="150" t="s">
        <v>172</v>
      </c>
      <c r="F1" s="150"/>
      <c r="G1" s="150"/>
      <c r="H1" s="150"/>
      <c r="I1" s="150"/>
      <c r="J1" s="150"/>
      <c r="K1" s="150"/>
      <c r="L1" s="150"/>
      <c r="M1" s="150"/>
      <c r="N1" s="67"/>
    </row>
    <row r="2" spans="1:21" ht="16.5" customHeight="1">
      <c r="A2" s="1" t="s">
        <v>151</v>
      </c>
      <c r="B2" s="19" t="s">
        <v>1</v>
      </c>
      <c r="C2" s="44"/>
      <c r="I2" s="68"/>
      <c r="J2" s="69"/>
      <c r="N2" s="151" t="s">
        <v>156</v>
      </c>
      <c r="O2" s="152"/>
      <c r="P2" s="152"/>
      <c r="Q2" s="152"/>
      <c r="R2" s="152"/>
      <c r="S2" s="152"/>
      <c r="T2" s="152"/>
      <c r="U2" s="152"/>
    </row>
    <row r="3" spans="1:25" ht="42" customHeight="1">
      <c r="A3" s="4" t="s">
        <v>9</v>
      </c>
      <c r="B3" s="4" t="s">
        <v>10</v>
      </c>
      <c r="C3" s="125" t="s">
        <v>152</v>
      </c>
      <c r="D3" s="126" t="s">
        <v>14</v>
      </c>
      <c r="E3" s="127" t="s">
        <v>7</v>
      </c>
      <c r="F3" s="127" t="s">
        <v>8</v>
      </c>
      <c r="G3" s="127" t="s">
        <v>31</v>
      </c>
      <c r="H3" s="127" t="s">
        <v>11</v>
      </c>
      <c r="I3" s="128" t="s">
        <v>164</v>
      </c>
      <c r="J3" s="129" t="s">
        <v>165</v>
      </c>
      <c r="K3" s="127" t="s">
        <v>12</v>
      </c>
      <c r="L3" s="127" t="s">
        <v>5</v>
      </c>
      <c r="M3" s="127" t="s">
        <v>13</v>
      </c>
      <c r="N3" s="130" t="s">
        <v>199</v>
      </c>
      <c r="O3" s="131" t="s">
        <v>20</v>
      </c>
      <c r="P3" s="131" t="s">
        <v>21</v>
      </c>
      <c r="Q3" s="131" t="s">
        <v>22</v>
      </c>
      <c r="R3" s="141" t="s">
        <v>23</v>
      </c>
      <c r="S3" s="136" t="s">
        <v>24</v>
      </c>
      <c r="T3" s="131" t="s">
        <v>25</v>
      </c>
      <c r="U3" s="131" t="s">
        <v>26</v>
      </c>
      <c r="V3" s="131" t="s">
        <v>27</v>
      </c>
      <c r="W3" s="131" t="s">
        <v>28</v>
      </c>
      <c r="X3" s="131" t="s">
        <v>29</v>
      </c>
      <c r="Y3" s="1" t="s">
        <v>151</v>
      </c>
    </row>
    <row r="4" spans="1:25" ht="24.75" customHeight="1">
      <c r="A4" s="113" t="s">
        <v>44</v>
      </c>
      <c r="B4" s="114" t="s">
        <v>45</v>
      </c>
      <c r="C4" s="115">
        <v>53000</v>
      </c>
      <c r="D4" s="116" t="s">
        <v>15</v>
      </c>
      <c r="E4" s="117" t="s">
        <v>43</v>
      </c>
      <c r="F4" s="117" t="s">
        <v>43</v>
      </c>
      <c r="G4" s="118">
        <v>0.1</v>
      </c>
      <c r="H4" s="117" t="s">
        <v>170</v>
      </c>
      <c r="I4" s="119">
        <v>38545</v>
      </c>
      <c r="J4" s="120" t="s">
        <v>180</v>
      </c>
      <c r="K4" s="117" t="s">
        <v>18</v>
      </c>
      <c r="L4" s="117" t="s">
        <v>6</v>
      </c>
      <c r="M4" s="121" t="s">
        <v>179</v>
      </c>
      <c r="N4" s="122" t="s">
        <v>170</v>
      </c>
      <c r="O4" s="123"/>
      <c r="P4" s="123"/>
      <c r="Q4" s="123"/>
      <c r="R4" s="142"/>
      <c r="S4" s="137"/>
      <c r="T4" s="82"/>
      <c r="U4" s="82"/>
      <c r="V4" s="82"/>
      <c r="W4" s="82"/>
      <c r="X4" s="82"/>
      <c r="Y4" s="64">
        <f>SUM(N4:X4)*1000</f>
        <v>0</v>
      </c>
    </row>
    <row r="5" spans="1:25" ht="21" customHeight="1">
      <c r="A5" s="70">
        <v>50005</v>
      </c>
      <c r="B5" s="83" t="s">
        <v>50</v>
      </c>
      <c r="C5" s="84">
        <v>327000</v>
      </c>
      <c r="D5" s="72" t="s">
        <v>16</v>
      </c>
      <c r="E5" s="73" t="s">
        <v>43</v>
      </c>
      <c r="F5" s="73" t="s">
        <v>43</v>
      </c>
      <c r="G5" s="74">
        <v>0.2</v>
      </c>
      <c r="H5" s="73" t="s">
        <v>1</v>
      </c>
      <c r="I5" s="85">
        <v>38376</v>
      </c>
      <c r="J5" s="76">
        <v>0.59</v>
      </c>
      <c r="K5" s="77" t="s">
        <v>18</v>
      </c>
      <c r="L5" s="77" t="s">
        <v>6</v>
      </c>
      <c r="M5" s="78">
        <v>38717</v>
      </c>
      <c r="N5" s="87">
        <v>85</v>
      </c>
      <c r="O5" s="81">
        <v>62</v>
      </c>
      <c r="P5" s="81">
        <v>60</v>
      </c>
      <c r="Q5" s="81">
        <v>60</v>
      </c>
      <c r="R5" s="143">
        <v>60</v>
      </c>
      <c r="S5" s="137"/>
      <c r="T5" s="88"/>
      <c r="U5" s="88"/>
      <c r="V5" s="82"/>
      <c r="W5" s="82"/>
      <c r="X5" s="82"/>
      <c r="Y5" s="64">
        <f aca="true" t="shared" si="0" ref="Y5:Y29">SUM(N5:X5)*1000</f>
        <v>327000</v>
      </c>
    </row>
    <row r="6" spans="1:25" ht="27.75" customHeight="1">
      <c r="A6" s="70">
        <v>50022</v>
      </c>
      <c r="B6" s="89" t="s">
        <v>159</v>
      </c>
      <c r="C6" s="71">
        <v>276000</v>
      </c>
      <c r="D6" s="72" t="s">
        <v>16</v>
      </c>
      <c r="E6" s="73" t="s">
        <v>32</v>
      </c>
      <c r="F6" s="73" t="s">
        <v>32</v>
      </c>
      <c r="G6" s="74">
        <v>0.1</v>
      </c>
      <c r="H6" s="73" t="s">
        <v>1</v>
      </c>
      <c r="I6" s="85">
        <v>38397</v>
      </c>
      <c r="J6" s="76">
        <v>0.76</v>
      </c>
      <c r="K6" s="77" t="s">
        <v>18</v>
      </c>
      <c r="L6" s="77" t="s">
        <v>6</v>
      </c>
      <c r="M6" s="78">
        <v>38586</v>
      </c>
      <c r="N6" s="87">
        <v>36</v>
      </c>
      <c r="O6" s="81">
        <f>165+75</f>
        <v>240</v>
      </c>
      <c r="P6" s="88"/>
      <c r="Q6" s="82"/>
      <c r="R6" s="144"/>
      <c r="S6" s="137"/>
      <c r="T6" s="82"/>
      <c r="U6" s="82"/>
      <c r="V6" s="82"/>
      <c r="W6" s="82"/>
      <c r="X6" s="82"/>
      <c r="Y6" s="64">
        <f t="shared" si="0"/>
        <v>276000</v>
      </c>
    </row>
    <row r="7" spans="1:25" ht="29.25" customHeight="1">
      <c r="A7" s="70">
        <v>50125</v>
      </c>
      <c r="B7" s="89" t="s">
        <v>64</v>
      </c>
      <c r="C7" s="71">
        <v>988000</v>
      </c>
      <c r="D7" s="72" t="s">
        <v>17</v>
      </c>
      <c r="E7" s="73" t="s">
        <v>32</v>
      </c>
      <c r="F7" s="73" t="s">
        <v>32</v>
      </c>
      <c r="G7" s="74">
        <v>0.2</v>
      </c>
      <c r="H7" s="73" t="s">
        <v>1</v>
      </c>
      <c r="I7" s="85">
        <v>38397</v>
      </c>
      <c r="J7" s="76">
        <v>0.73</v>
      </c>
      <c r="K7" s="77" t="s">
        <v>18</v>
      </c>
      <c r="L7" s="77" t="s">
        <v>6</v>
      </c>
      <c r="M7" s="78">
        <v>38758</v>
      </c>
      <c r="N7" s="87">
        <v>174</v>
      </c>
      <c r="O7" s="81">
        <v>214</v>
      </c>
      <c r="P7" s="81">
        <v>200</v>
      </c>
      <c r="Q7" s="81">
        <v>200</v>
      </c>
      <c r="R7" s="143">
        <v>200</v>
      </c>
      <c r="S7" s="137"/>
      <c r="T7" s="88"/>
      <c r="U7" s="82"/>
      <c r="V7" s="82"/>
      <c r="W7" s="82"/>
      <c r="X7" s="82"/>
      <c r="Y7" s="64">
        <f t="shared" si="0"/>
        <v>988000</v>
      </c>
    </row>
    <row r="8" spans="1:25" ht="21" customHeight="1">
      <c r="A8" s="70" t="s">
        <v>51</v>
      </c>
      <c r="B8" s="89" t="s">
        <v>42</v>
      </c>
      <c r="C8" s="71">
        <v>510000</v>
      </c>
      <c r="D8" s="72" t="s">
        <v>16</v>
      </c>
      <c r="E8" s="73" t="s">
        <v>52</v>
      </c>
      <c r="F8" s="73" t="s">
        <v>52</v>
      </c>
      <c r="G8" s="74">
        <v>0.2</v>
      </c>
      <c r="H8" s="73" t="s">
        <v>1</v>
      </c>
      <c r="I8" s="85">
        <v>38139</v>
      </c>
      <c r="J8" s="76">
        <v>0.73</v>
      </c>
      <c r="K8" s="77" t="s">
        <v>18</v>
      </c>
      <c r="L8" s="77" t="s">
        <v>6</v>
      </c>
      <c r="M8" s="78">
        <v>38701</v>
      </c>
      <c r="N8" s="87">
        <v>298</v>
      </c>
      <c r="O8" s="81">
        <v>52</v>
      </c>
      <c r="P8" s="81">
        <v>60</v>
      </c>
      <c r="Q8" s="81">
        <v>50</v>
      </c>
      <c r="R8" s="143">
        <v>50</v>
      </c>
      <c r="S8" s="137"/>
      <c r="T8" s="88"/>
      <c r="U8" s="88"/>
      <c r="V8" s="88"/>
      <c r="W8" s="82"/>
      <c r="X8" s="82"/>
      <c r="Y8" s="64">
        <f t="shared" si="0"/>
        <v>510000</v>
      </c>
    </row>
    <row r="9" spans="1:25" ht="21" customHeight="1">
      <c r="A9" s="70" t="s">
        <v>41</v>
      </c>
      <c r="B9" s="89" t="s">
        <v>42</v>
      </c>
      <c r="C9" s="71">
        <v>288000</v>
      </c>
      <c r="D9" s="72" t="s">
        <v>16</v>
      </c>
      <c r="E9" s="73" t="s">
        <v>43</v>
      </c>
      <c r="F9" s="73" t="s">
        <v>43</v>
      </c>
      <c r="G9" s="74">
        <v>0.2</v>
      </c>
      <c r="H9" s="73" t="s">
        <v>196</v>
      </c>
      <c r="I9" s="85">
        <v>38141</v>
      </c>
      <c r="J9" s="76">
        <v>0.95</v>
      </c>
      <c r="K9" s="77" t="s">
        <v>18</v>
      </c>
      <c r="L9" s="77" t="s">
        <v>6</v>
      </c>
      <c r="M9" s="78">
        <v>38625</v>
      </c>
      <c r="N9" s="87">
        <v>263</v>
      </c>
      <c r="O9" s="81">
        <v>25</v>
      </c>
      <c r="P9" s="88"/>
      <c r="Q9" s="88"/>
      <c r="R9" s="145"/>
      <c r="S9" s="137"/>
      <c r="T9" s="88"/>
      <c r="U9" s="88"/>
      <c r="V9" s="82"/>
      <c r="W9" s="82"/>
      <c r="X9" s="82"/>
      <c r="Y9" s="64">
        <f t="shared" si="0"/>
        <v>288000</v>
      </c>
    </row>
    <row r="10" spans="1:25" ht="21" customHeight="1">
      <c r="A10" s="70">
        <v>50027</v>
      </c>
      <c r="B10" s="89" t="s">
        <v>181</v>
      </c>
      <c r="C10" s="71">
        <v>631000</v>
      </c>
      <c r="D10" s="72" t="s">
        <v>17</v>
      </c>
      <c r="E10" s="73" t="s">
        <v>32</v>
      </c>
      <c r="F10" s="73" t="s">
        <v>63</v>
      </c>
      <c r="G10" s="74">
        <v>0.2</v>
      </c>
      <c r="H10" s="73" t="s">
        <v>3</v>
      </c>
      <c r="I10" s="85">
        <v>38573</v>
      </c>
      <c r="J10" s="76">
        <v>0</v>
      </c>
      <c r="K10" s="73" t="s">
        <v>18</v>
      </c>
      <c r="L10" s="73" t="s">
        <v>6</v>
      </c>
      <c r="M10" s="78">
        <v>38807</v>
      </c>
      <c r="N10" s="79" t="s">
        <v>178</v>
      </c>
      <c r="O10" s="88"/>
      <c r="P10" s="88"/>
      <c r="Q10" s="88"/>
      <c r="R10" s="145"/>
      <c r="S10" s="137"/>
      <c r="T10" s="88"/>
      <c r="U10" s="88"/>
      <c r="V10" s="88"/>
      <c r="W10" s="88"/>
      <c r="X10" s="88"/>
      <c r="Y10" s="64">
        <f t="shared" si="0"/>
        <v>0</v>
      </c>
    </row>
    <row r="11" spans="1:25" ht="21" customHeight="1">
      <c r="A11" s="70">
        <v>50028</v>
      </c>
      <c r="B11" s="89" t="s">
        <v>35</v>
      </c>
      <c r="C11" s="71">
        <v>511000</v>
      </c>
      <c r="D11" s="72" t="s">
        <v>16</v>
      </c>
      <c r="E11" s="73" t="s">
        <v>32</v>
      </c>
      <c r="F11" s="73" t="s">
        <v>34</v>
      </c>
      <c r="G11" s="74">
        <v>0.2</v>
      </c>
      <c r="H11" s="73" t="s">
        <v>3</v>
      </c>
      <c r="I11" s="85">
        <v>38397</v>
      </c>
      <c r="J11" s="76">
        <v>0.07</v>
      </c>
      <c r="K11" s="77" t="s">
        <v>18</v>
      </c>
      <c r="L11" s="77" t="s">
        <v>6</v>
      </c>
      <c r="M11" s="78">
        <v>38807</v>
      </c>
      <c r="N11" s="90"/>
      <c r="O11" s="80">
        <v>30</v>
      </c>
      <c r="P11" s="81">
        <v>60</v>
      </c>
      <c r="Q11" s="81">
        <v>100</v>
      </c>
      <c r="R11" s="143">
        <v>100</v>
      </c>
      <c r="S11" s="133">
        <v>100</v>
      </c>
      <c r="T11" s="81">
        <v>100</v>
      </c>
      <c r="U11" s="81">
        <v>21</v>
      </c>
      <c r="V11" s="88"/>
      <c r="W11" s="82"/>
      <c r="X11" s="82"/>
      <c r="Y11" s="64">
        <f t="shared" si="0"/>
        <v>511000</v>
      </c>
    </row>
    <row r="12" spans="1:25" ht="21" customHeight="1">
      <c r="A12" s="70">
        <v>50034</v>
      </c>
      <c r="B12" s="89" t="s">
        <v>36</v>
      </c>
      <c r="C12" s="71">
        <v>336000</v>
      </c>
      <c r="D12" s="72" t="s">
        <v>16</v>
      </c>
      <c r="E12" s="73" t="s">
        <v>32</v>
      </c>
      <c r="F12" s="73" t="s">
        <v>34</v>
      </c>
      <c r="G12" s="74">
        <v>0.2</v>
      </c>
      <c r="H12" s="73" t="s">
        <v>3</v>
      </c>
      <c r="I12" s="85">
        <v>38558</v>
      </c>
      <c r="J12" s="76">
        <v>0</v>
      </c>
      <c r="K12" s="77" t="s">
        <v>18</v>
      </c>
      <c r="L12" s="77" t="s">
        <v>6</v>
      </c>
      <c r="M12" s="78">
        <v>38807</v>
      </c>
      <c r="N12" s="79"/>
      <c r="O12" s="80">
        <v>10</v>
      </c>
      <c r="P12" s="81">
        <v>100</v>
      </c>
      <c r="Q12" s="81">
        <v>100</v>
      </c>
      <c r="R12" s="143">
        <v>50</v>
      </c>
      <c r="S12" s="133">
        <v>50</v>
      </c>
      <c r="T12" s="81">
        <v>17</v>
      </c>
      <c r="U12" s="81">
        <v>9</v>
      </c>
      <c r="V12" s="82"/>
      <c r="W12" s="82"/>
      <c r="X12" s="82"/>
      <c r="Y12" s="64">
        <f t="shared" si="0"/>
        <v>336000</v>
      </c>
    </row>
    <row r="13" spans="1:25" ht="21" customHeight="1">
      <c r="A13" s="70">
        <v>50078</v>
      </c>
      <c r="B13" s="92" t="s">
        <v>174</v>
      </c>
      <c r="C13" s="93">
        <v>731511</v>
      </c>
      <c r="D13" s="95"/>
      <c r="E13" s="73" t="s">
        <v>34</v>
      </c>
      <c r="F13" s="94" t="s">
        <v>177</v>
      </c>
      <c r="G13" s="96">
        <v>0.2</v>
      </c>
      <c r="H13" s="73" t="s">
        <v>3</v>
      </c>
      <c r="I13" s="85">
        <v>38593</v>
      </c>
      <c r="J13" s="76">
        <v>0.01</v>
      </c>
      <c r="K13" s="77" t="s">
        <v>18</v>
      </c>
      <c r="L13" s="77"/>
      <c r="M13" s="78">
        <v>38867</v>
      </c>
      <c r="N13" s="79"/>
      <c r="O13" s="80"/>
      <c r="P13" s="81"/>
      <c r="Q13" s="81"/>
      <c r="R13" s="143"/>
      <c r="S13" s="137"/>
      <c r="T13" s="88"/>
      <c r="U13" s="82"/>
      <c r="V13" s="82"/>
      <c r="W13" s="82"/>
      <c r="X13" s="82"/>
      <c r="Y13" s="64">
        <f t="shared" si="0"/>
        <v>0</v>
      </c>
    </row>
    <row r="14" spans="1:25" ht="21" customHeight="1">
      <c r="A14" s="70">
        <v>50138</v>
      </c>
      <c r="B14" s="89" t="s">
        <v>37</v>
      </c>
      <c r="C14" s="71">
        <v>300000</v>
      </c>
      <c r="D14" s="72" t="s">
        <v>16</v>
      </c>
      <c r="E14" s="73" t="s">
        <v>32</v>
      </c>
      <c r="F14" s="73" t="s">
        <v>32</v>
      </c>
      <c r="G14" s="74">
        <v>0.2</v>
      </c>
      <c r="H14" s="73" t="s">
        <v>3</v>
      </c>
      <c r="I14" s="85">
        <v>38573</v>
      </c>
      <c r="J14" s="76">
        <v>0</v>
      </c>
      <c r="K14" s="73" t="s">
        <v>18</v>
      </c>
      <c r="L14" s="73" t="s">
        <v>6</v>
      </c>
      <c r="M14" s="78">
        <v>38748</v>
      </c>
      <c r="N14" s="79"/>
      <c r="O14" s="80">
        <v>15</v>
      </c>
      <c r="P14" s="81">
        <v>20</v>
      </c>
      <c r="Q14" s="81">
        <v>200</v>
      </c>
      <c r="R14" s="143">
        <v>45</v>
      </c>
      <c r="S14" s="133">
        <v>20</v>
      </c>
      <c r="T14" s="82"/>
      <c r="U14" s="82"/>
      <c r="V14" s="82"/>
      <c r="W14" s="82"/>
      <c r="X14" s="82"/>
      <c r="Y14" s="64">
        <f t="shared" si="0"/>
        <v>300000</v>
      </c>
    </row>
    <row r="15" spans="1:25" ht="21" customHeight="1">
      <c r="A15" s="70">
        <v>50143</v>
      </c>
      <c r="B15" s="89" t="s">
        <v>39</v>
      </c>
      <c r="C15" s="71">
        <v>127000</v>
      </c>
      <c r="D15" s="95" t="s">
        <v>15</v>
      </c>
      <c r="E15" s="73" t="s">
        <v>34</v>
      </c>
      <c r="F15" s="94" t="s">
        <v>177</v>
      </c>
      <c r="G15" s="96">
        <v>0.2</v>
      </c>
      <c r="H15" s="73" t="s">
        <v>3</v>
      </c>
      <c r="I15" s="85">
        <v>38586</v>
      </c>
      <c r="J15" s="76">
        <v>0.03</v>
      </c>
      <c r="K15" s="77" t="s">
        <v>18</v>
      </c>
      <c r="L15" s="77" t="s">
        <v>6</v>
      </c>
      <c r="M15" s="78">
        <v>38717</v>
      </c>
      <c r="N15" s="79"/>
      <c r="O15" s="80">
        <v>7</v>
      </c>
      <c r="P15" s="81">
        <v>7</v>
      </c>
      <c r="Q15" s="81">
        <v>100</v>
      </c>
      <c r="R15" s="143">
        <v>13</v>
      </c>
      <c r="S15" s="138"/>
      <c r="T15" s="82"/>
      <c r="U15" s="82"/>
      <c r="V15" s="82"/>
      <c r="W15" s="82"/>
      <c r="X15" s="82"/>
      <c r="Y15" s="64">
        <f t="shared" si="0"/>
        <v>127000</v>
      </c>
    </row>
    <row r="16" spans="1:25" ht="21" customHeight="1">
      <c r="A16" s="70">
        <v>50144</v>
      </c>
      <c r="B16" s="89" t="s">
        <v>176</v>
      </c>
      <c r="C16" s="71">
        <v>163800</v>
      </c>
      <c r="D16" s="95"/>
      <c r="E16" s="73" t="s">
        <v>34</v>
      </c>
      <c r="F16" s="94" t="s">
        <v>177</v>
      </c>
      <c r="G16" s="96">
        <v>0.2</v>
      </c>
      <c r="H16" s="73" t="s">
        <v>3</v>
      </c>
      <c r="I16" s="85">
        <v>38586</v>
      </c>
      <c r="J16" s="76">
        <v>0.08</v>
      </c>
      <c r="K16" s="77" t="s">
        <v>18</v>
      </c>
      <c r="L16" s="77"/>
      <c r="M16" s="78">
        <v>38656</v>
      </c>
      <c r="N16" s="79"/>
      <c r="O16" s="80">
        <v>10</v>
      </c>
      <c r="P16" s="81">
        <v>45</v>
      </c>
      <c r="Q16" s="81">
        <v>60</v>
      </c>
      <c r="R16" s="143">
        <v>48</v>
      </c>
      <c r="S16" s="138"/>
      <c r="T16" s="82"/>
      <c r="U16" s="82"/>
      <c r="V16" s="82"/>
      <c r="W16" s="82"/>
      <c r="X16" s="82"/>
      <c r="Y16" s="64">
        <f t="shared" si="0"/>
        <v>163000</v>
      </c>
    </row>
    <row r="17" spans="1:25" ht="26.25" customHeight="1">
      <c r="A17" s="70">
        <v>50146</v>
      </c>
      <c r="B17" s="89" t="s">
        <v>175</v>
      </c>
      <c r="C17" s="71">
        <v>455884</v>
      </c>
      <c r="D17" s="95"/>
      <c r="E17" s="73" t="s">
        <v>34</v>
      </c>
      <c r="F17" s="94" t="s">
        <v>177</v>
      </c>
      <c r="G17" s="96">
        <v>0.2</v>
      </c>
      <c r="H17" s="73" t="s">
        <v>3</v>
      </c>
      <c r="I17" s="85">
        <v>38593</v>
      </c>
      <c r="J17" s="76">
        <v>0.01</v>
      </c>
      <c r="K17" s="77" t="s">
        <v>18</v>
      </c>
      <c r="L17" s="77"/>
      <c r="M17" s="78">
        <v>38717</v>
      </c>
      <c r="N17" s="79"/>
      <c r="O17" s="80">
        <v>10</v>
      </c>
      <c r="P17" s="81">
        <v>25</v>
      </c>
      <c r="Q17" s="81">
        <v>385</v>
      </c>
      <c r="R17" s="143">
        <v>35</v>
      </c>
      <c r="S17" s="137"/>
      <c r="T17" s="88"/>
      <c r="U17" s="88"/>
      <c r="V17" s="88"/>
      <c r="W17" s="88"/>
      <c r="X17" s="82"/>
      <c r="Y17" s="64">
        <f t="shared" si="0"/>
        <v>455000</v>
      </c>
    </row>
    <row r="18" spans="1:25" ht="21" customHeight="1">
      <c r="A18" s="70">
        <v>50147</v>
      </c>
      <c r="B18" s="89" t="s">
        <v>185</v>
      </c>
      <c r="C18" s="71">
        <v>176000</v>
      </c>
      <c r="D18" s="72" t="s">
        <v>16</v>
      </c>
      <c r="E18" s="73" t="s">
        <v>32</v>
      </c>
      <c r="F18" s="73" t="s">
        <v>63</v>
      </c>
      <c r="G18" s="74">
        <v>0.2</v>
      </c>
      <c r="H18" s="73" t="s">
        <v>3</v>
      </c>
      <c r="I18" s="85">
        <v>38593</v>
      </c>
      <c r="J18" s="76">
        <v>0</v>
      </c>
      <c r="K18" s="77" t="s">
        <v>18</v>
      </c>
      <c r="L18" s="77" t="s">
        <v>6</v>
      </c>
      <c r="M18" s="97">
        <v>38868</v>
      </c>
      <c r="N18" s="79" t="s">
        <v>178</v>
      </c>
      <c r="O18" s="80">
        <v>10</v>
      </c>
      <c r="P18" s="80">
        <v>30</v>
      </c>
      <c r="Q18" s="81">
        <v>80</v>
      </c>
      <c r="R18" s="143">
        <v>56</v>
      </c>
      <c r="S18" s="137"/>
      <c r="T18" s="88"/>
      <c r="U18" s="88"/>
      <c r="V18" s="88"/>
      <c r="W18" s="88"/>
      <c r="X18" s="82"/>
      <c r="Y18" s="64">
        <f t="shared" si="0"/>
        <v>176000</v>
      </c>
    </row>
    <row r="19" spans="1:25" ht="21" customHeight="1">
      <c r="A19" s="70" t="s">
        <v>40</v>
      </c>
      <c r="B19" s="89" t="s">
        <v>38</v>
      </c>
      <c r="C19" s="71">
        <v>124000</v>
      </c>
      <c r="D19" s="72" t="s">
        <v>16</v>
      </c>
      <c r="E19" s="73" t="s">
        <v>32</v>
      </c>
      <c r="F19" s="94" t="s">
        <v>150</v>
      </c>
      <c r="G19" s="74">
        <v>0.1</v>
      </c>
      <c r="H19" s="73" t="s">
        <v>3</v>
      </c>
      <c r="I19" s="75" t="s">
        <v>179</v>
      </c>
      <c r="J19" s="91" t="s">
        <v>180</v>
      </c>
      <c r="K19" s="77" t="s">
        <v>18</v>
      </c>
      <c r="L19" s="77" t="s">
        <v>6</v>
      </c>
      <c r="M19" s="98" t="s">
        <v>179</v>
      </c>
      <c r="N19" s="79" t="s">
        <v>178</v>
      </c>
      <c r="O19" s="80">
        <v>5</v>
      </c>
      <c r="P19" s="81">
        <v>7</v>
      </c>
      <c r="Q19" s="81">
        <v>100</v>
      </c>
      <c r="R19" s="143">
        <v>12</v>
      </c>
      <c r="S19" s="138"/>
      <c r="T19" s="82"/>
      <c r="U19" s="82"/>
      <c r="V19" s="82"/>
      <c r="W19" s="82"/>
      <c r="X19" s="82"/>
      <c r="Y19" s="64">
        <f t="shared" si="0"/>
        <v>124000</v>
      </c>
    </row>
    <row r="20" spans="1:25" ht="21" customHeight="1">
      <c r="A20" s="70" t="s">
        <v>40</v>
      </c>
      <c r="B20" s="89" t="s">
        <v>184</v>
      </c>
      <c r="C20" s="71">
        <v>96000</v>
      </c>
      <c r="D20" s="72" t="s">
        <v>15</v>
      </c>
      <c r="E20" s="73" t="s">
        <v>32</v>
      </c>
      <c r="F20" s="94" t="s">
        <v>150</v>
      </c>
      <c r="G20" s="74">
        <v>0.1</v>
      </c>
      <c r="H20" s="73" t="s">
        <v>3</v>
      </c>
      <c r="I20" s="75" t="s">
        <v>179</v>
      </c>
      <c r="J20" s="91" t="s">
        <v>180</v>
      </c>
      <c r="K20" s="77" t="s">
        <v>18</v>
      </c>
      <c r="L20" s="77" t="s">
        <v>6</v>
      </c>
      <c r="M20" s="98" t="s">
        <v>179</v>
      </c>
      <c r="N20" s="79" t="s">
        <v>178</v>
      </c>
      <c r="O20" s="88"/>
      <c r="P20" s="80">
        <v>5</v>
      </c>
      <c r="Q20" s="80">
        <v>10</v>
      </c>
      <c r="R20" s="143">
        <v>24</v>
      </c>
      <c r="S20" s="133">
        <v>24</v>
      </c>
      <c r="T20" s="81">
        <v>24</v>
      </c>
      <c r="U20" s="81">
        <v>9</v>
      </c>
      <c r="V20" s="82"/>
      <c r="W20" s="82"/>
      <c r="X20" s="82"/>
      <c r="Y20" s="64">
        <f t="shared" si="0"/>
        <v>96000</v>
      </c>
    </row>
    <row r="21" spans="1:25" ht="30.75" customHeight="1">
      <c r="A21" s="70">
        <v>50004</v>
      </c>
      <c r="B21" s="83" t="s">
        <v>53</v>
      </c>
      <c r="C21" s="84">
        <v>439000</v>
      </c>
      <c r="D21" s="72" t="s">
        <v>15</v>
      </c>
      <c r="E21" s="73" t="s">
        <v>52</v>
      </c>
      <c r="F21" s="73" t="s">
        <v>52</v>
      </c>
      <c r="G21" s="74">
        <v>0.2</v>
      </c>
      <c r="H21" s="73" t="s">
        <v>1</v>
      </c>
      <c r="I21" s="85">
        <v>38509</v>
      </c>
      <c r="J21" s="76">
        <v>0.26</v>
      </c>
      <c r="K21" s="73" t="s">
        <v>18</v>
      </c>
      <c r="L21" s="73" t="s">
        <v>6</v>
      </c>
      <c r="M21" s="78">
        <v>38755</v>
      </c>
      <c r="N21" s="86">
        <v>8</v>
      </c>
      <c r="O21" s="81">
        <v>72</v>
      </c>
      <c r="P21" s="81">
        <v>72</v>
      </c>
      <c r="Q21" s="81">
        <v>72</v>
      </c>
      <c r="R21" s="143">
        <v>73</v>
      </c>
      <c r="S21" s="133">
        <v>73</v>
      </c>
      <c r="T21" s="81">
        <v>69</v>
      </c>
      <c r="U21" s="82"/>
      <c r="V21" s="82"/>
      <c r="W21" s="82"/>
      <c r="X21" s="82"/>
      <c r="Y21" s="64">
        <f t="shared" si="0"/>
        <v>439000</v>
      </c>
    </row>
    <row r="22" spans="1:25" ht="21" customHeight="1">
      <c r="A22" s="70">
        <v>50013</v>
      </c>
      <c r="B22" s="89" t="s">
        <v>182</v>
      </c>
      <c r="C22" s="71">
        <v>964000</v>
      </c>
      <c r="D22" s="72" t="s">
        <v>17</v>
      </c>
      <c r="E22" s="73" t="s">
        <v>32</v>
      </c>
      <c r="F22" s="73" t="s">
        <v>32</v>
      </c>
      <c r="G22" s="74">
        <v>0.2</v>
      </c>
      <c r="H22" s="73" t="s">
        <v>2</v>
      </c>
      <c r="I22" s="85">
        <v>38523</v>
      </c>
      <c r="J22" s="76">
        <v>0.47</v>
      </c>
      <c r="K22" s="77" t="s">
        <v>18</v>
      </c>
      <c r="L22" s="77" t="s">
        <v>6</v>
      </c>
      <c r="M22" s="78">
        <v>38717</v>
      </c>
      <c r="N22" s="124">
        <v>15</v>
      </c>
      <c r="O22" s="81">
        <v>10</v>
      </c>
      <c r="P22" s="81">
        <v>906</v>
      </c>
      <c r="Q22" s="81">
        <v>23</v>
      </c>
      <c r="R22" s="143">
        <v>10</v>
      </c>
      <c r="S22" s="138"/>
      <c r="T22" s="82"/>
      <c r="U22" s="82"/>
      <c r="V22" s="82"/>
      <c r="W22" s="82"/>
      <c r="X22" s="82"/>
      <c r="Y22" s="64">
        <f t="shared" si="0"/>
        <v>964000</v>
      </c>
    </row>
    <row r="23" spans="1:25" ht="21" customHeight="1">
      <c r="A23" s="70">
        <v>50049</v>
      </c>
      <c r="B23" s="89" t="s">
        <v>33</v>
      </c>
      <c r="C23" s="71">
        <v>550000</v>
      </c>
      <c r="D23" s="72" t="s">
        <v>16</v>
      </c>
      <c r="E23" s="73" t="s">
        <v>32</v>
      </c>
      <c r="F23" s="94" t="s">
        <v>150</v>
      </c>
      <c r="G23" s="74">
        <v>0.2</v>
      </c>
      <c r="H23" s="73" t="s">
        <v>2</v>
      </c>
      <c r="I23" s="85">
        <v>38551</v>
      </c>
      <c r="J23" s="76">
        <v>0.03</v>
      </c>
      <c r="K23" s="77" t="s">
        <v>18</v>
      </c>
      <c r="L23" s="77" t="s">
        <v>6</v>
      </c>
      <c r="M23" s="78">
        <v>38717</v>
      </c>
      <c r="N23" s="90"/>
      <c r="O23" s="81">
        <v>275</v>
      </c>
      <c r="P23" s="81">
        <v>275</v>
      </c>
      <c r="Q23" s="88"/>
      <c r="R23" s="145"/>
      <c r="S23" s="138"/>
      <c r="T23" s="82"/>
      <c r="U23" s="82"/>
      <c r="V23" s="82"/>
      <c r="W23" s="82"/>
      <c r="X23" s="82"/>
      <c r="Y23" s="64">
        <f t="shared" si="0"/>
        <v>550000</v>
      </c>
    </row>
    <row r="24" spans="1:25" ht="26.25" customHeight="1">
      <c r="A24" s="70">
        <v>50145</v>
      </c>
      <c r="B24" s="89" t="s">
        <v>173</v>
      </c>
      <c r="C24" s="71">
        <v>329859</v>
      </c>
      <c r="D24" s="95"/>
      <c r="E24" s="73" t="s">
        <v>32</v>
      </c>
      <c r="F24" s="94" t="s">
        <v>150</v>
      </c>
      <c r="G24" s="96">
        <v>0.05</v>
      </c>
      <c r="H24" s="73" t="s">
        <v>2</v>
      </c>
      <c r="I24" s="85">
        <v>38586</v>
      </c>
      <c r="J24" s="76">
        <v>0</v>
      </c>
      <c r="K24" s="77" t="s">
        <v>18</v>
      </c>
      <c r="L24" s="77"/>
      <c r="M24" s="78">
        <v>38716</v>
      </c>
      <c r="N24" s="79" t="s">
        <v>178</v>
      </c>
      <c r="O24" s="80"/>
      <c r="P24" s="81"/>
      <c r="Q24" s="81"/>
      <c r="R24" s="143"/>
      <c r="S24" s="137"/>
      <c r="T24" s="82"/>
      <c r="U24" s="82"/>
      <c r="V24" s="82"/>
      <c r="W24" s="82"/>
      <c r="X24" s="82"/>
      <c r="Y24" s="64">
        <f t="shared" si="0"/>
        <v>0</v>
      </c>
    </row>
    <row r="25" spans="1:25" ht="21" customHeight="1">
      <c r="A25" s="70">
        <v>50030</v>
      </c>
      <c r="B25" s="89" t="s">
        <v>48</v>
      </c>
      <c r="C25" s="71">
        <v>180000</v>
      </c>
      <c r="D25" s="72" t="s">
        <v>16</v>
      </c>
      <c r="E25" s="73" t="s">
        <v>43</v>
      </c>
      <c r="F25" s="73" t="s">
        <v>52</v>
      </c>
      <c r="G25" s="74">
        <v>0.2</v>
      </c>
      <c r="H25" s="73" t="s">
        <v>0</v>
      </c>
      <c r="I25" s="75" t="s">
        <v>179</v>
      </c>
      <c r="J25" s="91" t="s">
        <v>180</v>
      </c>
      <c r="K25" s="77" t="s">
        <v>18</v>
      </c>
      <c r="L25" s="77" t="s">
        <v>6</v>
      </c>
      <c r="M25" s="78">
        <v>38717</v>
      </c>
      <c r="N25" s="79">
        <v>0</v>
      </c>
      <c r="O25" s="147"/>
      <c r="P25" s="80">
        <v>30</v>
      </c>
      <c r="Q25" s="81">
        <v>50</v>
      </c>
      <c r="R25" s="143">
        <v>50</v>
      </c>
      <c r="S25" s="139">
        <v>50</v>
      </c>
      <c r="T25" s="88"/>
      <c r="U25" s="88"/>
      <c r="V25" s="82"/>
      <c r="W25" s="82"/>
      <c r="X25" s="82"/>
      <c r="Y25" s="64">
        <f t="shared" si="0"/>
        <v>180000</v>
      </c>
    </row>
    <row r="26" spans="1:25" ht="21" customHeight="1">
      <c r="A26" s="70">
        <v>50031</v>
      </c>
      <c r="B26" s="89" t="s">
        <v>49</v>
      </c>
      <c r="C26" s="71">
        <v>167000</v>
      </c>
      <c r="D26" s="72" t="s">
        <v>16</v>
      </c>
      <c r="E26" s="73" t="s">
        <v>43</v>
      </c>
      <c r="F26" s="73" t="s">
        <v>43</v>
      </c>
      <c r="G26" s="74">
        <v>0.1</v>
      </c>
      <c r="H26" s="73" t="s">
        <v>0</v>
      </c>
      <c r="I26" s="75" t="s">
        <v>179</v>
      </c>
      <c r="J26" s="91" t="s">
        <v>180</v>
      </c>
      <c r="K26" s="73" t="s">
        <v>18</v>
      </c>
      <c r="L26" s="73" t="s">
        <v>6</v>
      </c>
      <c r="M26" s="78">
        <v>38776</v>
      </c>
      <c r="N26" s="79">
        <v>0</v>
      </c>
      <c r="O26" s="147"/>
      <c r="P26" s="80">
        <v>30</v>
      </c>
      <c r="Q26" s="80">
        <v>30</v>
      </c>
      <c r="R26" s="143">
        <v>27</v>
      </c>
      <c r="S26" s="133">
        <v>27</v>
      </c>
      <c r="T26" s="133">
        <v>27</v>
      </c>
      <c r="U26" s="81">
        <v>26</v>
      </c>
      <c r="V26" s="82"/>
      <c r="W26" s="82"/>
      <c r="X26" s="82"/>
      <c r="Y26" s="64">
        <f t="shared" si="0"/>
        <v>167000</v>
      </c>
    </row>
    <row r="27" spans="1:25" ht="30.75" customHeight="1">
      <c r="A27" s="70" t="s">
        <v>46</v>
      </c>
      <c r="B27" s="89" t="s">
        <v>160</v>
      </c>
      <c r="C27" s="71">
        <v>49500</v>
      </c>
      <c r="D27" s="72" t="s">
        <v>15</v>
      </c>
      <c r="E27" s="73" t="s">
        <v>43</v>
      </c>
      <c r="F27" s="73" t="s">
        <v>43</v>
      </c>
      <c r="G27" s="74">
        <v>0.2</v>
      </c>
      <c r="H27" s="73" t="s">
        <v>3</v>
      </c>
      <c r="I27" s="134">
        <v>38621</v>
      </c>
      <c r="J27" s="91">
        <v>0.01</v>
      </c>
      <c r="K27" s="77" t="s">
        <v>18</v>
      </c>
      <c r="L27" s="77" t="s">
        <v>6</v>
      </c>
      <c r="M27" s="98">
        <v>38717</v>
      </c>
      <c r="N27" s="79">
        <v>0</v>
      </c>
      <c r="O27" s="147"/>
      <c r="P27" s="80">
        <v>8</v>
      </c>
      <c r="Q27" s="81">
        <v>21</v>
      </c>
      <c r="R27" s="143">
        <v>21</v>
      </c>
      <c r="S27" s="137"/>
      <c r="T27" s="88"/>
      <c r="U27" s="88"/>
      <c r="V27" s="82"/>
      <c r="W27" s="82"/>
      <c r="X27" s="82"/>
      <c r="Y27" s="64">
        <f t="shared" si="0"/>
        <v>50000</v>
      </c>
    </row>
    <row r="28" spans="1:25" ht="30.75" customHeight="1">
      <c r="A28" s="70" t="s">
        <v>47</v>
      </c>
      <c r="B28" s="83" t="s">
        <v>65</v>
      </c>
      <c r="C28" s="84">
        <v>69500</v>
      </c>
      <c r="D28" s="72" t="s">
        <v>15</v>
      </c>
      <c r="E28" s="73" t="s">
        <v>43</v>
      </c>
      <c r="F28" s="73" t="s">
        <v>43</v>
      </c>
      <c r="G28" s="74">
        <v>0.1</v>
      </c>
      <c r="H28" s="73" t="s">
        <v>3</v>
      </c>
      <c r="I28" s="134">
        <v>38621</v>
      </c>
      <c r="J28" s="91">
        <v>0.01</v>
      </c>
      <c r="K28" s="73" t="s">
        <v>18</v>
      </c>
      <c r="L28" s="73" t="s">
        <v>6</v>
      </c>
      <c r="M28" s="98">
        <v>38717</v>
      </c>
      <c r="N28" s="90">
        <v>0</v>
      </c>
      <c r="O28" s="147"/>
      <c r="P28" s="80">
        <v>9</v>
      </c>
      <c r="Q28" s="81">
        <v>30</v>
      </c>
      <c r="R28" s="143">
        <v>30</v>
      </c>
      <c r="S28" s="138"/>
      <c r="T28" s="82"/>
      <c r="U28" s="82"/>
      <c r="V28" s="82"/>
      <c r="W28" s="82"/>
      <c r="X28" s="82"/>
      <c r="Y28" s="64">
        <f t="shared" si="0"/>
        <v>69000</v>
      </c>
    </row>
    <row r="29" spans="1:25" ht="21" customHeight="1">
      <c r="A29" s="70">
        <v>40070</v>
      </c>
      <c r="B29" s="89" t="s">
        <v>183</v>
      </c>
      <c r="C29" s="71">
        <v>434000</v>
      </c>
      <c r="D29" s="72" t="s">
        <v>16</v>
      </c>
      <c r="E29" s="73" t="s">
        <v>32</v>
      </c>
      <c r="F29" s="73" t="s">
        <v>32</v>
      </c>
      <c r="G29" s="74">
        <v>0.1</v>
      </c>
      <c r="H29" s="73" t="s">
        <v>4</v>
      </c>
      <c r="I29" s="75" t="s">
        <v>179</v>
      </c>
      <c r="J29" s="76"/>
      <c r="K29" s="77" t="s">
        <v>18</v>
      </c>
      <c r="L29" s="77" t="s">
        <v>6</v>
      </c>
      <c r="M29" s="78">
        <v>38868</v>
      </c>
      <c r="N29" s="79">
        <v>164</v>
      </c>
      <c r="O29" s="80"/>
      <c r="P29" s="80">
        <v>50</v>
      </c>
      <c r="Q29" s="81">
        <v>100</v>
      </c>
      <c r="R29" s="143">
        <v>100</v>
      </c>
      <c r="S29" s="133">
        <v>120</v>
      </c>
      <c r="T29" s="81">
        <v>120</v>
      </c>
      <c r="U29" s="81">
        <v>100</v>
      </c>
      <c r="V29" s="81">
        <v>100</v>
      </c>
      <c r="W29" s="81">
        <v>100</v>
      </c>
      <c r="X29" s="82"/>
      <c r="Y29" s="64">
        <f t="shared" si="0"/>
        <v>954000</v>
      </c>
    </row>
    <row r="30" spans="1:25" ht="21" customHeight="1">
      <c r="A30" s="99" t="s">
        <v>171</v>
      </c>
      <c r="B30" s="42"/>
      <c r="C30" s="100">
        <v>9201054</v>
      </c>
      <c r="D30" s="101"/>
      <c r="E30" s="42"/>
      <c r="F30" s="42" t="s">
        <v>157</v>
      </c>
      <c r="G30" s="102" t="s">
        <v>151</v>
      </c>
      <c r="H30" s="42"/>
      <c r="I30" s="103"/>
      <c r="J30" s="104"/>
      <c r="K30" s="42"/>
      <c r="L30" s="105"/>
      <c r="M30" s="42" t="s">
        <v>157</v>
      </c>
      <c r="N30" s="135">
        <f>SUM(N5:N29)</f>
        <v>1043</v>
      </c>
      <c r="O30" s="135">
        <f aca="true" t="shared" si="1" ref="O30:Y30">SUM(O5:O29)</f>
        <v>1047</v>
      </c>
      <c r="P30" s="135">
        <f t="shared" si="1"/>
        <v>1999</v>
      </c>
      <c r="Q30" s="135">
        <f t="shared" si="1"/>
        <v>1771</v>
      </c>
      <c r="R30" s="146">
        <f t="shared" si="1"/>
        <v>1004</v>
      </c>
      <c r="S30" s="140">
        <f t="shared" si="1"/>
        <v>464</v>
      </c>
      <c r="T30" s="135">
        <f t="shared" si="1"/>
        <v>357</v>
      </c>
      <c r="U30" s="135">
        <f t="shared" si="1"/>
        <v>165</v>
      </c>
      <c r="V30" s="135">
        <f t="shared" si="1"/>
        <v>100</v>
      </c>
      <c r="W30" s="135">
        <f t="shared" si="1"/>
        <v>100</v>
      </c>
      <c r="X30" s="135">
        <f t="shared" si="1"/>
        <v>0</v>
      </c>
      <c r="Y30" s="106">
        <f t="shared" si="1"/>
        <v>8050000</v>
      </c>
    </row>
    <row r="31" spans="1:14" ht="21" customHeight="1">
      <c r="A31" s="18"/>
      <c r="I31" s="68"/>
      <c r="J31" s="69"/>
      <c r="N31" s="67"/>
    </row>
    <row r="32" spans="15:16" ht="21" customHeight="1">
      <c r="O32" s="147"/>
      <c r="P32" s="40" t="s">
        <v>201</v>
      </c>
    </row>
  </sheetData>
  <mergeCells count="2">
    <mergeCell ref="E1:M1"/>
    <mergeCell ref="N2:U2"/>
  </mergeCells>
  <printOptions/>
  <pageMargins left="0.25" right="0.25" top="1" bottom="1" header="0.05" footer="0.13"/>
  <pageSetup horizontalDpi="300" verticalDpi="300" orientation="landscape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9"/>
  <sheetViews>
    <sheetView tabSelected="1" zoomScale="85" zoomScaleNormal="85" workbookViewId="0" topLeftCell="A1">
      <selection activeCell="C26" sqref="C26"/>
    </sheetView>
  </sheetViews>
  <sheetFormatPr defaultColWidth="9.140625" defaultRowHeight="20.25" customHeight="1"/>
  <cols>
    <col min="1" max="1" width="11.28125" style="0" customWidth="1"/>
    <col min="2" max="2" width="31.7109375" style="0" customWidth="1"/>
    <col min="3" max="3" width="15.421875" style="0" customWidth="1"/>
    <col min="4" max="4" width="5.421875" style="37" bestFit="1" customWidth="1"/>
    <col min="5" max="5" width="12.140625" style="0" customWidth="1"/>
    <col min="6" max="6" width="8.8515625" style="0" customWidth="1"/>
    <col min="7" max="7" width="11.00390625" style="0" customWidth="1"/>
    <col min="8" max="8" width="12.57421875" style="37" customWidth="1"/>
    <col min="9" max="9" width="7.7109375" style="0" customWidth="1"/>
    <col min="10" max="19" width="6.7109375" style="0" customWidth="1"/>
    <col min="20" max="20" width="12.8515625" style="0" customWidth="1"/>
  </cols>
  <sheetData>
    <row r="1" spans="1:21" ht="30" customHeight="1">
      <c r="A1" s="179" t="s">
        <v>208</v>
      </c>
      <c r="B1" s="180"/>
      <c r="C1" s="180"/>
      <c r="D1" s="180"/>
      <c r="E1" s="180"/>
      <c r="F1" s="180"/>
      <c r="G1" s="180"/>
      <c r="H1" s="181"/>
      <c r="I1" s="148"/>
      <c r="J1" s="148"/>
      <c r="K1" s="148"/>
      <c r="L1" s="148"/>
      <c r="M1" s="148"/>
      <c r="N1" s="148"/>
      <c r="O1" s="1"/>
      <c r="P1" s="1"/>
      <c r="Q1" s="1"/>
      <c r="R1" s="1"/>
      <c r="S1" s="1"/>
      <c r="T1" s="172">
        <v>38628</v>
      </c>
      <c r="U1" s="1"/>
    </row>
    <row r="2" spans="1:21" ht="15.75" customHeight="1">
      <c r="A2" s="51"/>
      <c r="D2" s="34"/>
      <c r="E2" s="157"/>
      <c r="H2" s="148"/>
      <c r="I2" s="170" t="s">
        <v>2</v>
      </c>
      <c r="J2" s="170"/>
      <c r="K2" s="170"/>
      <c r="L2" s="170"/>
      <c r="M2" s="170"/>
      <c r="N2" s="148"/>
      <c r="O2" s="1"/>
      <c r="P2" s="1"/>
      <c r="Q2" s="1"/>
      <c r="R2" s="1"/>
      <c r="S2" s="1"/>
      <c r="T2" s="1"/>
      <c r="U2" s="1"/>
    </row>
    <row r="3" spans="1:21" ht="13.5" customHeight="1">
      <c r="A3" s="1"/>
      <c r="D3" s="34"/>
      <c r="E3" s="1"/>
      <c r="F3" s="1"/>
      <c r="G3" s="1"/>
      <c r="H3" s="34"/>
      <c r="I3" s="171" t="s">
        <v>1</v>
      </c>
      <c r="J3" s="171"/>
      <c r="K3" s="171"/>
      <c r="L3" s="171"/>
      <c r="M3" s="171"/>
      <c r="N3" s="149"/>
      <c r="O3" s="149"/>
      <c r="P3" s="149"/>
      <c r="Q3" s="149"/>
      <c r="R3" s="1"/>
      <c r="S3" s="1"/>
      <c r="T3" s="1"/>
      <c r="U3" s="1"/>
    </row>
    <row r="4" spans="1:21" s="37" customFormat="1" ht="57.75" customHeight="1">
      <c r="A4" s="176" t="s">
        <v>9</v>
      </c>
      <c r="B4" s="176" t="s">
        <v>10</v>
      </c>
      <c r="C4" s="176" t="s">
        <v>153</v>
      </c>
      <c r="D4" s="176" t="s">
        <v>14</v>
      </c>
      <c r="E4" s="176" t="s">
        <v>11</v>
      </c>
      <c r="F4" s="176" t="s">
        <v>164</v>
      </c>
      <c r="G4" s="176" t="s">
        <v>204</v>
      </c>
      <c r="H4" s="176" t="s">
        <v>13</v>
      </c>
      <c r="I4" s="176" t="s">
        <v>195</v>
      </c>
      <c r="J4" s="176" t="s">
        <v>20</v>
      </c>
      <c r="K4" s="176" t="s">
        <v>21</v>
      </c>
      <c r="L4" s="176" t="s">
        <v>22</v>
      </c>
      <c r="M4" s="177" t="s">
        <v>23</v>
      </c>
      <c r="N4" s="178" t="s">
        <v>24</v>
      </c>
      <c r="O4" s="176" t="s">
        <v>25</v>
      </c>
      <c r="P4" s="176" t="s">
        <v>26</v>
      </c>
      <c r="Q4" s="176" t="s">
        <v>27</v>
      </c>
      <c r="R4" s="176" t="s">
        <v>28</v>
      </c>
      <c r="S4" s="176" t="s">
        <v>29</v>
      </c>
      <c r="T4" s="176" t="s">
        <v>209</v>
      </c>
      <c r="U4" s="34"/>
    </row>
    <row r="5" spans="1:21" ht="20.25" customHeight="1">
      <c r="A5" s="36">
        <v>40034</v>
      </c>
      <c r="B5" s="6" t="s">
        <v>76</v>
      </c>
      <c r="C5" s="159" t="s">
        <v>207</v>
      </c>
      <c r="D5" s="35" t="s">
        <v>16</v>
      </c>
      <c r="E5" s="36" t="s">
        <v>1</v>
      </c>
      <c r="F5" s="162">
        <v>38355</v>
      </c>
      <c r="G5" s="8">
        <v>0.55</v>
      </c>
      <c r="H5" s="162">
        <v>38687</v>
      </c>
      <c r="I5" s="13">
        <v>316</v>
      </c>
      <c r="J5" s="20">
        <v>90</v>
      </c>
      <c r="K5" s="20">
        <v>80</v>
      </c>
      <c r="L5" s="20">
        <v>70</v>
      </c>
      <c r="M5" s="21">
        <v>50</v>
      </c>
      <c r="N5" s="22">
        <v>5</v>
      </c>
      <c r="O5" s="9"/>
      <c r="P5" s="9"/>
      <c r="Q5" s="9"/>
      <c r="R5" s="9"/>
      <c r="S5" s="9"/>
      <c r="T5" s="182">
        <f aca="true" t="shared" si="0" ref="T5:T15">SUM(I5:S5)*1000</f>
        <v>611000</v>
      </c>
      <c r="U5" s="1"/>
    </row>
    <row r="6" spans="1:21" ht="20.25" customHeight="1">
      <c r="A6" s="36">
        <v>50007</v>
      </c>
      <c r="B6" s="6" t="s">
        <v>77</v>
      </c>
      <c r="C6" s="159" t="s">
        <v>206</v>
      </c>
      <c r="D6" s="35" t="s">
        <v>17</v>
      </c>
      <c r="E6" s="36" t="s">
        <v>2</v>
      </c>
      <c r="F6" s="162">
        <v>38355</v>
      </c>
      <c r="G6" s="8">
        <v>0.1</v>
      </c>
      <c r="H6" s="162">
        <v>38777</v>
      </c>
      <c r="I6" s="13">
        <v>160</v>
      </c>
      <c r="J6" s="20">
        <v>200</v>
      </c>
      <c r="K6" s="20">
        <v>200</v>
      </c>
      <c r="L6" s="20">
        <v>200</v>
      </c>
      <c r="M6" s="21">
        <v>200</v>
      </c>
      <c r="N6" s="22">
        <v>100</v>
      </c>
      <c r="O6" s="20">
        <v>100</v>
      </c>
      <c r="P6" s="20">
        <v>100</v>
      </c>
      <c r="Q6" s="20">
        <v>100</v>
      </c>
      <c r="R6" s="20">
        <v>50</v>
      </c>
      <c r="S6" s="9"/>
      <c r="T6" s="182">
        <f t="shared" si="0"/>
        <v>1410000</v>
      </c>
      <c r="U6" s="1"/>
    </row>
    <row r="7" spans="1:21" ht="20.25" customHeight="1">
      <c r="A7" s="36">
        <v>50023</v>
      </c>
      <c r="B7" s="6" t="s">
        <v>88</v>
      </c>
      <c r="C7" s="159" t="s">
        <v>205</v>
      </c>
      <c r="D7" s="35" t="s">
        <v>16</v>
      </c>
      <c r="E7" s="36" t="s">
        <v>2</v>
      </c>
      <c r="F7" s="162">
        <v>38576</v>
      </c>
      <c r="G7" s="8">
        <v>0.07</v>
      </c>
      <c r="H7" s="162">
        <v>38687</v>
      </c>
      <c r="I7" s="13">
        <v>4</v>
      </c>
      <c r="J7" s="13">
        <v>5</v>
      </c>
      <c r="K7" s="20">
        <v>40</v>
      </c>
      <c r="L7" s="20">
        <v>40</v>
      </c>
      <c r="M7" s="21">
        <v>20</v>
      </c>
      <c r="N7" s="12"/>
      <c r="O7" s="9"/>
      <c r="P7" s="9"/>
      <c r="Q7" s="9"/>
      <c r="R7" s="9"/>
      <c r="S7" s="9"/>
      <c r="T7" s="182">
        <f t="shared" si="0"/>
        <v>109000</v>
      </c>
      <c r="U7" s="1"/>
    </row>
    <row r="8" spans="1:21" ht="20.25" customHeight="1">
      <c r="A8" s="36">
        <v>50026</v>
      </c>
      <c r="B8" s="6" t="s">
        <v>89</v>
      </c>
      <c r="C8" s="159" t="s">
        <v>207</v>
      </c>
      <c r="D8" s="35" t="s">
        <v>90</v>
      </c>
      <c r="E8" s="36" t="s">
        <v>2</v>
      </c>
      <c r="F8" s="162">
        <v>38574</v>
      </c>
      <c r="G8" s="8">
        <v>0.06</v>
      </c>
      <c r="H8" s="162">
        <v>38718</v>
      </c>
      <c r="I8" s="13">
        <v>1</v>
      </c>
      <c r="J8" s="20">
        <v>20</v>
      </c>
      <c r="K8" s="20">
        <v>150</v>
      </c>
      <c r="L8" s="20">
        <v>150</v>
      </c>
      <c r="M8" s="21">
        <v>100</v>
      </c>
      <c r="N8" s="22">
        <v>5</v>
      </c>
      <c r="O8" s="9"/>
      <c r="P8" s="9"/>
      <c r="Q8" s="9"/>
      <c r="R8" s="9"/>
      <c r="S8" s="9"/>
      <c r="T8" s="182">
        <f t="shared" si="0"/>
        <v>426000</v>
      </c>
      <c r="U8" s="1"/>
    </row>
    <row r="9" spans="1:21" ht="20.25" customHeight="1">
      <c r="A9" s="36" t="s">
        <v>210</v>
      </c>
      <c r="B9" s="7" t="s">
        <v>91</v>
      </c>
      <c r="C9" s="159" t="s">
        <v>205</v>
      </c>
      <c r="D9" s="36" t="s">
        <v>16</v>
      </c>
      <c r="E9" s="36" t="s">
        <v>3</v>
      </c>
      <c r="F9" s="162">
        <v>38601</v>
      </c>
      <c r="G9" s="8">
        <v>0</v>
      </c>
      <c r="H9" s="162">
        <v>38687</v>
      </c>
      <c r="I9" s="13"/>
      <c r="J9" s="13">
        <v>35</v>
      </c>
      <c r="K9" s="20">
        <v>34</v>
      </c>
      <c r="L9" s="20">
        <v>23</v>
      </c>
      <c r="M9" s="21">
        <v>23</v>
      </c>
      <c r="N9" s="12"/>
      <c r="O9" s="9"/>
      <c r="P9" s="9"/>
      <c r="Q9" s="9"/>
      <c r="R9" s="9"/>
      <c r="S9" s="9"/>
      <c r="T9" s="182">
        <f>SUM(I9:S9)*1000</f>
        <v>115000</v>
      </c>
      <c r="U9" s="1"/>
    </row>
    <row r="10" spans="1:21" ht="20.25" customHeight="1">
      <c r="A10" s="36" t="s">
        <v>211</v>
      </c>
      <c r="B10" s="7" t="s">
        <v>92</v>
      </c>
      <c r="C10" s="159" t="s">
        <v>205</v>
      </c>
      <c r="D10" s="36" t="s">
        <v>16</v>
      </c>
      <c r="E10" s="36" t="s">
        <v>1</v>
      </c>
      <c r="F10" s="162">
        <v>38390</v>
      </c>
      <c r="G10" s="8">
        <v>0.7</v>
      </c>
      <c r="H10" s="162">
        <v>38668</v>
      </c>
      <c r="I10" s="20">
        <v>180</v>
      </c>
      <c r="J10" s="20">
        <v>65</v>
      </c>
      <c r="K10" s="20">
        <v>65</v>
      </c>
      <c r="L10" s="20">
        <v>31</v>
      </c>
      <c r="M10" s="21">
        <v>2</v>
      </c>
      <c r="N10" s="12"/>
      <c r="O10" s="9"/>
      <c r="P10" s="9"/>
      <c r="Q10" s="9"/>
      <c r="R10" s="9"/>
      <c r="S10" s="9"/>
      <c r="T10" s="182">
        <f>SUM(I10:S10)*1000</f>
        <v>343000</v>
      </c>
      <c r="U10" s="1"/>
    </row>
    <row r="11" spans="1:21" ht="20.25" customHeight="1">
      <c r="A11" s="36" t="s">
        <v>212</v>
      </c>
      <c r="B11" s="7" t="s">
        <v>93</v>
      </c>
      <c r="C11" s="159" t="s">
        <v>205</v>
      </c>
      <c r="D11" s="36" t="s">
        <v>16</v>
      </c>
      <c r="E11" s="36" t="s">
        <v>114</v>
      </c>
      <c r="F11" s="162">
        <v>38432</v>
      </c>
      <c r="G11" s="8">
        <v>1</v>
      </c>
      <c r="H11" s="162">
        <v>38807</v>
      </c>
      <c r="I11" s="13">
        <v>20</v>
      </c>
      <c r="J11" s="13">
        <v>39</v>
      </c>
      <c r="K11" s="7"/>
      <c r="L11" s="7"/>
      <c r="M11" s="14"/>
      <c r="N11" s="16"/>
      <c r="O11" s="7"/>
      <c r="P11" s="7"/>
      <c r="Q11" s="9"/>
      <c r="R11" s="9"/>
      <c r="S11" s="9"/>
      <c r="T11" s="182">
        <f>SUM(I11:S11)*1000</f>
        <v>59000</v>
      </c>
      <c r="U11" s="1"/>
    </row>
    <row r="12" spans="1:21" ht="20.25" customHeight="1">
      <c r="A12" s="36" t="s">
        <v>94</v>
      </c>
      <c r="B12" s="7" t="s">
        <v>169</v>
      </c>
      <c r="C12" s="159" t="s">
        <v>205</v>
      </c>
      <c r="D12" s="36" t="s">
        <v>16</v>
      </c>
      <c r="E12" s="36" t="s">
        <v>2</v>
      </c>
      <c r="F12" s="162">
        <v>38579</v>
      </c>
      <c r="G12" s="8">
        <v>0.05</v>
      </c>
      <c r="H12" s="163">
        <v>38693</v>
      </c>
      <c r="I12" s="13">
        <v>5</v>
      </c>
      <c r="J12" s="13">
        <v>75</v>
      </c>
      <c r="K12" s="20">
        <v>30</v>
      </c>
      <c r="L12" s="20">
        <v>45</v>
      </c>
      <c r="M12" s="21">
        <v>20</v>
      </c>
      <c r="N12" s="16"/>
      <c r="O12" s="7"/>
      <c r="P12" s="7"/>
      <c r="Q12" s="9"/>
      <c r="R12" s="9"/>
      <c r="S12" s="9"/>
      <c r="T12" s="182">
        <f>SUM(I12:S12)*1000</f>
        <v>175000</v>
      </c>
      <c r="U12" s="1"/>
    </row>
    <row r="13" spans="1:21" ht="20.25" customHeight="1">
      <c r="A13" s="36" t="s">
        <v>95</v>
      </c>
      <c r="B13" s="7" t="s">
        <v>96</v>
      </c>
      <c r="C13" s="159" t="s">
        <v>205</v>
      </c>
      <c r="D13" s="36" t="s">
        <v>16</v>
      </c>
      <c r="E13" s="36" t="s">
        <v>2</v>
      </c>
      <c r="F13" s="162">
        <v>38504</v>
      </c>
      <c r="G13" s="8">
        <v>0.1</v>
      </c>
      <c r="H13" s="162">
        <v>38777</v>
      </c>
      <c r="I13" s="13">
        <v>27</v>
      </c>
      <c r="J13" s="13">
        <v>50</v>
      </c>
      <c r="K13" s="13">
        <v>100</v>
      </c>
      <c r="L13" s="13">
        <v>100</v>
      </c>
      <c r="M13" s="63">
        <v>100</v>
      </c>
      <c r="N13" s="22">
        <v>100</v>
      </c>
      <c r="O13" s="20">
        <v>100</v>
      </c>
      <c r="P13" s="20">
        <v>100</v>
      </c>
      <c r="Q13" s="20">
        <v>100</v>
      </c>
      <c r="R13" s="20">
        <v>25</v>
      </c>
      <c r="S13" s="9"/>
      <c r="T13" s="182">
        <f>SUM(I13:S13)*1000</f>
        <v>802000</v>
      </c>
      <c r="U13" s="1"/>
    </row>
    <row r="14" spans="1:21" ht="20.25" customHeight="1">
      <c r="A14" s="36">
        <v>40019</v>
      </c>
      <c r="B14" s="6" t="s">
        <v>101</v>
      </c>
      <c r="C14" s="159" t="s">
        <v>205</v>
      </c>
      <c r="D14" s="35" t="s">
        <v>16</v>
      </c>
      <c r="E14" s="36" t="s">
        <v>114</v>
      </c>
      <c r="F14" s="162">
        <v>38322</v>
      </c>
      <c r="G14" s="8">
        <v>0.99</v>
      </c>
      <c r="H14" s="162">
        <v>38596</v>
      </c>
      <c r="I14" s="20">
        <v>120</v>
      </c>
      <c r="J14" s="20">
        <v>30</v>
      </c>
      <c r="K14" s="20">
        <v>2</v>
      </c>
      <c r="L14" s="9"/>
      <c r="M14" s="11"/>
      <c r="N14" s="12"/>
      <c r="O14" s="9"/>
      <c r="P14" s="9"/>
      <c r="Q14" s="9"/>
      <c r="R14" s="9"/>
      <c r="S14" s="9"/>
      <c r="T14" s="182">
        <f t="shared" si="0"/>
        <v>152000</v>
      </c>
      <c r="U14" s="1"/>
    </row>
    <row r="15" spans="1:21" ht="20.25" customHeight="1">
      <c r="A15" s="36">
        <v>40106</v>
      </c>
      <c r="B15" s="6" t="s">
        <v>100</v>
      </c>
      <c r="C15" s="159" t="s">
        <v>206</v>
      </c>
      <c r="D15" s="35" t="s">
        <v>17</v>
      </c>
      <c r="E15" s="36" t="s">
        <v>1</v>
      </c>
      <c r="F15" s="162">
        <v>38231</v>
      </c>
      <c r="G15" s="8">
        <v>0.7</v>
      </c>
      <c r="H15" s="162">
        <v>38657</v>
      </c>
      <c r="I15" s="20">
        <v>565</v>
      </c>
      <c r="J15" s="20">
        <v>160</v>
      </c>
      <c r="K15" s="20">
        <v>160</v>
      </c>
      <c r="L15" s="20">
        <v>10</v>
      </c>
      <c r="M15" s="11"/>
      <c r="N15" s="12"/>
      <c r="O15" s="9"/>
      <c r="P15" s="9"/>
      <c r="Q15" s="9"/>
      <c r="R15" s="9"/>
      <c r="S15" s="9"/>
      <c r="T15" s="182">
        <f t="shared" si="0"/>
        <v>895000</v>
      </c>
      <c r="U15" s="1"/>
    </row>
    <row r="16" spans="1:21" ht="20.25" customHeight="1">
      <c r="A16" s="1"/>
      <c r="B16" s="1"/>
      <c r="C16" s="40"/>
      <c r="D16" s="34"/>
      <c r="E16" s="1"/>
      <c r="F16" s="1"/>
      <c r="G16" s="1"/>
      <c r="H16" s="34"/>
      <c r="N16" s="173"/>
      <c r="T16" s="167"/>
      <c r="U16" s="1"/>
    </row>
    <row r="17" spans="1:21" ht="55.5" customHeight="1">
      <c r="A17" s="1"/>
      <c r="B17" s="158" t="s">
        <v>202</v>
      </c>
      <c r="C17" s="169">
        <v>5634010</v>
      </c>
      <c r="D17" s="34"/>
      <c r="E17" s="160" t="s">
        <v>203</v>
      </c>
      <c r="F17" s="161"/>
      <c r="G17" s="161"/>
      <c r="H17" s="168">
        <f>SUM(I17:M17)*1000</f>
        <v>4212000</v>
      </c>
      <c r="I17" s="166">
        <f>SUM(I5:I15)</f>
        <v>1398</v>
      </c>
      <c r="J17" s="166">
        <f>SUM(J5:J15)</f>
        <v>769</v>
      </c>
      <c r="K17" s="166">
        <f>SUM(K5:K15)</f>
        <v>861</v>
      </c>
      <c r="L17" s="166">
        <f>SUM(L5:L15)</f>
        <v>669</v>
      </c>
      <c r="M17" s="166">
        <f>SUM(M5:M15)</f>
        <v>515</v>
      </c>
      <c r="N17" s="174">
        <f>SUM(N5:N15)</f>
        <v>210</v>
      </c>
      <c r="O17" s="166">
        <f>SUM(O5:O15)</f>
        <v>200</v>
      </c>
      <c r="P17" s="166">
        <f>SUM(P5:P15)</f>
        <v>200</v>
      </c>
      <c r="Q17" s="166">
        <f>SUM(Q5:Q15)</f>
        <v>200</v>
      </c>
      <c r="R17" s="166">
        <f>SUM(R5:R15)</f>
        <v>75</v>
      </c>
      <c r="S17" s="166">
        <f>SUM(S5:S15)</f>
        <v>0</v>
      </c>
      <c r="T17" s="166">
        <f>SUM(T5:T15)</f>
        <v>5097000</v>
      </c>
      <c r="U17" s="1"/>
    </row>
    <row r="18" spans="5:20" ht="20.25" customHeight="1">
      <c r="E18" s="1"/>
      <c r="F18" s="1"/>
      <c r="G18" s="1"/>
      <c r="H18" s="164"/>
      <c r="I18" s="165"/>
      <c r="J18" s="165"/>
      <c r="K18" s="165"/>
      <c r="L18" s="165"/>
      <c r="M18" s="165"/>
      <c r="N18" s="175"/>
      <c r="T18" s="167"/>
    </row>
    <row r="19" ht="20.25" customHeight="1">
      <c r="T19" s="167"/>
    </row>
  </sheetData>
  <mergeCells count="4">
    <mergeCell ref="E17:G17"/>
    <mergeCell ref="I2:M2"/>
    <mergeCell ref="I3:M3"/>
    <mergeCell ref="A1:H1"/>
  </mergeCells>
  <printOptions horizontalCentered="1"/>
  <pageMargins left="0.19" right="0.17" top="1" bottom="1" header="0.5" footer="0.5"/>
  <pageSetup fitToHeight="1" fitToWidth="1" horizontalDpi="300" verticalDpi="300" orientation="landscape" scale="68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7"/>
  <sheetViews>
    <sheetView zoomScale="75" zoomScaleNormal="75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L6" sqref="L6"/>
    </sheetView>
  </sheetViews>
  <sheetFormatPr defaultColWidth="9.140625" defaultRowHeight="20.25" customHeight="1"/>
  <cols>
    <col min="1" max="1" width="11.28125" style="0" customWidth="1"/>
    <col min="2" max="2" width="28.140625" style="0" customWidth="1"/>
    <col min="3" max="3" width="14.140625" style="0" customWidth="1"/>
    <col min="4" max="4" width="6.57421875" style="37" hidden="1" customWidth="1"/>
    <col min="5" max="5" width="9.00390625" style="0" customWidth="1"/>
    <col min="6" max="6" width="12.00390625" style="0" hidden="1" customWidth="1"/>
    <col min="7" max="7" width="6.8515625" style="0" hidden="1" customWidth="1"/>
    <col min="8" max="8" width="12.00390625" style="0" customWidth="1"/>
    <col min="9" max="9" width="10.140625" style="0" customWidth="1"/>
    <col min="10" max="10" width="8.421875" style="0" customWidth="1"/>
    <col min="11" max="11" width="4.57421875" style="0" hidden="1" customWidth="1"/>
    <col min="12" max="12" width="8.7109375" style="0" customWidth="1"/>
    <col min="13" max="13" width="10.421875" style="0" customWidth="1"/>
    <col min="14" max="23" width="6.7109375" style="0" customWidth="1"/>
    <col min="24" max="24" width="14.8515625" style="0" customWidth="1"/>
  </cols>
  <sheetData>
    <row r="1" spans="1:26" ht="13.5" customHeight="1">
      <c r="A1" s="51">
        <v>38628</v>
      </c>
      <c r="B1" s="2" t="s">
        <v>2</v>
      </c>
      <c r="C1" s="2"/>
      <c r="D1" s="34"/>
      <c r="E1" s="150" t="s">
        <v>162</v>
      </c>
      <c r="F1" s="150"/>
      <c r="G1" s="150"/>
      <c r="H1" s="150"/>
      <c r="I1" s="150"/>
      <c r="J1" s="150"/>
      <c r="K1" s="150"/>
      <c r="L1" s="3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3.5" customHeight="1">
      <c r="A2" s="1"/>
      <c r="B2" s="19" t="s">
        <v>1</v>
      </c>
      <c r="C2" s="19"/>
      <c r="D2" s="34"/>
      <c r="E2" s="1"/>
      <c r="F2" s="1"/>
      <c r="G2" s="1"/>
      <c r="H2" s="1"/>
      <c r="I2" s="1"/>
      <c r="J2" s="1"/>
      <c r="K2" s="1"/>
      <c r="L2" s="1"/>
      <c r="M2" s="1"/>
      <c r="N2" s="152"/>
      <c r="O2" s="152"/>
      <c r="P2" s="152"/>
      <c r="Q2" s="152"/>
      <c r="R2" s="152"/>
      <c r="S2" s="152"/>
      <c r="T2" s="152"/>
      <c r="U2" s="152"/>
      <c r="V2" s="1"/>
      <c r="W2" s="1"/>
      <c r="X2" s="1"/>
      <c r="Y2" s="1"/>
      <c r="Z2" s="1"/>
    </row>
    <row r="3" spans="1:26" ht="43.5" customHeight="1">
      <c r="A3" s="4" t="s">
        <v>9</v>
      </c>
      <c r="B3" s="4" t="s">
        <v>10</v>
      </c>
      <c r="C3" s="4" t="s">
        <v>153</v>
      </c>
      <c r="D3" s="33" t="s">
        <v>14</v>
      </c>
      <c r="E3" s="4" t="s">
        <v>7</v>
      </c>
      <c r="F3" s="4" t="s">
        <v>8</v>
      </c>
      <c r="G3" s="4" t="s">
        <v>31</v>
      </c>
      <c r="H3" s="4" t="s">
        <v>11</v>
      </c>
      <c r="I3" s="4" t="s">
        <v>164</v>
      </c>
      <c r="J3" s="4" t="s">
        <v>165</v>
      </c>
      <c r="K3" s="4" t="s">
        <v>12</v>
      </c>
      <c r="L3" s="4" t="s">
        <v>13</v>
      </c>
      <c r="M3" s="4" t="s">
        <v>195</v>
      </c>
      <c r="N3" s="4" t="s">
        <v>20</v>
      </c>
      <c r="O3" s="4" t="s">
        <v>21</v>
      </c>
      <c r="P3" s="4" t="s">
        <v>22</v>
      </c>
      <c r="Q3" s="4" t="s">
        <v>23</v>
      </c>
      <c r="R3" s="4" t="s">
        <v>24</v>
      </c>
      <c r="S3" s="4" t="s">
        <v>25</v>
      </c>
      <c r="T3" s="4" t="s">
        <v>26</v>
      </c>
      <c r="U3" s="4" t="s">
        <v>27</v>
      </c>
      <c r="V3" s="4" t="s">
        <v>28</v>
      </c>
      <c r="W3" s="4" t="s">
        <v>29</v>
      </c>
      <c r="X3" s="1"/>
      <c r="Y3" s="1"/>
      <c r="Z3" s="1"/>
    </row>
    <row r="4" spans="1:26" ht="20.25" customHeight="1">
      <c r="A4" s="24">
        <v>40107</v>
      </c>
      <c r="B4" s="6" t="s">
        <v>102</v>
      </c>
      <c r="C4" s="38">
        <v>206070</v>
      </c>
      <c r="D4" s="35" t="s">
        <v>90</v>
      </c>
      <c r="E4" s="7" t="s">
        <v>98</v>
      </c>
      <c r="F4" s="7" t="s">
        <v>98</v>
      </c>
      <c r="G4" s="8">
        <v>0.15</v>
      </c>
      <c r="H4" s="7" t="s">
        <v>1</v>
      </c>
      <c r="I4" s="65">
        <v>38369</v>
      </c>
      <c r="J4" s="66">
        <v>0.4</v>
      </c>
      <c r="K4" s="7" t="s">
        <v>18</v>
      </c>
      <c r="L4" s="23">
        <v>38723</v>
      </c>
      <c r="M4" s="13">
        <v>39</v>
      </c>
      <c r="N4" s="20">
        <v>55</v>
      </c>
      <c r="O4" s="20">
        <v>25</v>
      </c>
      <c r="P4" s="20">
        <v>47</v>
      </c>
      <c r="Q4" s="21">
        <v>30</v>
      </c>
      <c r="R4" s="22">
        <v>6</v>
      </c>
      <c r="S4" s="9"/>
      <c r="T4" s="9"/>
      <c r="U4" s="9"/>
      <c r="V4" s="9"/>
      <c r="W4" s="9"/>
      <c r="X4" s="40">
        <f aca="true" t="shared" si="0" ref="X4:X23">SUM(M4:W4)*1000</f>
        <v>202000</v>
      </c>
      <c r="Y4" s="1"/>
      <c r="Z4" s="1"/>
    </row>
    <row r="5" spans="1:26" ht="20.25" customHeight="1">
      <c r="A5" s="5">
        <v>40093</v>
      </c>
      <c r="B5" s="6" t="s">
        <v>67</v>
      </c>
      <c r="C5" s="38">
        <v>104000</v>
      </c>
      <c r="D5" s="35" t="s">
        <v>15</v>
      </c>
      <c r="E5" s="7" t="s">
        <v>68</v>
      </c>
      <c r="F5" s="31" t="s">
        <v>150</v>
      </c>
      <c r="G5" s="8">
        <v>0.1</v>
      </c>
      <c r="H5" s="7" t="s">
        <v>1</v>
      </c>
      <c r="I5" s="65">
        <v>38169</v>
      </c>
      <c r="J5" s="66">
        <v>0.8</v>
      </c>
      <c r="K5" s="9" t="s">
        <v>69</v>
      </c>
      <c r="L5" s="23">
        <v>38637</v>
      </c>
      <c r="M5" s="20">
        <v>44</v>
      </c>
      <c r="N5" s="20">
        <v>20</v>
      </c>
      <c r="O5" s="20">
        <v>10</v>
      </c>
      <c r="P5" s="9">
        <v>4</v>
      </c>
      <c r="Q5" s="11"/>
      <c r="R5" s="12"/>
      <c r="S5" s="9"/>
      <c r="T5" s="9"/>
      <c r="U5" s="9"/>
      <c r="V5" s="9"/>
      <c r="W5" s="9"/>
      <c r="X5" s="40">
        <f t="shared" si="0"/>
        <v>78000</v>
      </c>
      <c r="Y5" s="1"/>
      <c r="Z5" s="1"/>
    </row>
    <row r="6" spans="1:26" ht="20.25" customHeight="1">
      <c r="A6" s="5">
        <v>50010</v>
      </c>
      <c r="B6" s="6" t="s">
        <v>72</v>
      </c>
      <c r="C6" s="38">
        <v>92000</v>
      </c>
      <c r="D6" s="35" t="s">
        <v>15</v>
      </c>
      <c r="E6" s="7" t="s">
        <v>68</v>
      </c>
      <c r="F6" s="31" t="s">
        <v>150</v>
      </c>
      <c r="G6" s="8">
        <v>0.1</v>
      </c>
      <c r="H6" s="7" t="s">
        <v>1</v>
      </c>
      <c r="I6" s="65">
        <v>38355</v>
      </c>
      <c r="J6" s="66">
        <v>0.6</v>
      </c>
      <c r="K6" s="9" t="s">
        <v>69</v>
      </c>
      <c r="L6" s="23">
        <v>38639</v>
      </c>
      <c r="M6" s="20">
        <v>36</v>
      </c>
      <c r="N6" s="20">
        <v>12</v>
      </c>
      <c r="O6" s="20">
        <v>12</v>
      </c>
      <c r="P6" s="7"/>
      <c r="Q6" s="11"/>
      <c r="R6" s="12"/>
      <c r="S6" s="9"/>
      <c r="T6" s="9"/>
      <c r="U6" s="9"/>
      <c r="V6" s="9"/>
      <c r="W6" s="9"/>
      <c r="X6" s="40">
        <f>SUM(M6:W6)*1000</f>
        <v>60000</v>
      </c>
      <c r="Y6" s="1"/>
      <c r="Z6" s="1"/>
    </row>
    <row r="7" spans="1:26" ht="20.25" customHeight="1">
      <c r="A7" s="5">
        <v>50011</v>
      </c>
      <c r="B7" s="6" t="s">
        <v>81</v>
      </c>
      <c r="C7" s="38">
        <v>50000</v>
      </c>
      <c r="D7" s="35" t="s">
        <v>15</v>
      </c>
      <c r="E7" s="7" t="s">
        <v>79</v>
      </c>
      <c r="F7" s="31" t="s">
        <v>150</v>
      </c>
      <c r="G7" s="8">
        <v>0.1</v>
      </c>
      <c r="H7" s="7" t="s">
        <v>0</v>
      </c>
      <c r="I7" s="65" t="s">
        <v>166</v>
      </c>
      <c r="J7" s="66" t="s">
        <v>166</v>
      </c>
      <c r="K7" s="9" t="s">
        <v>69</v>
      </c>
      <c r="L7" s="23">
        <v>38626</v>
      </c>
      <c r="M7" s="7"/>
      <c r="O7" s="20">
        <v>10</v>
      </c>
      <c r="P7" s="20">
        <v>20</v>
      </c>
      <c r="Q7" s="20">
        <v>20</v>
      </c>
      <c r="R7" s="12"/>
      <c r="S7" s="9"/>
      <c r="T7" s="9"/>
      <c r="U7" s="9"/>
      <c r="V7" s="9"/>
      <c r="W7" s="9"/>
      <c r="X7" s="40">
        <f t="shared" si="0"/>
        <v>50000</v>
      </c>
      <c r="Y7" s="1"/>
      <c r="Z7" s="1"/>
    </row>
    <row r="8" spans="1:26" ht="22.5" customHeight="1">
      <c r="A8" s="5">
        <v>50012</v>
      </c>
      <c r="B8" s="6" t="s">
        <v>82</v>
      </c>
      <c r="C8" s="38">
        <v>50000</v>
      </c>
      <c r="D8" s="35" t="s">
        <v>15</v>
      </c>
      <c r="E8" s="7" t="s">
        <v>79</v>
      </c>
      <c r="F8" s="31" t="s">
        <v>150</v>
      </c>
      <c r="G8" s="8">
        <v>0.1</v>
      </c>
      <c r="H8" s="7" t="s">
        <v>0</v>
      </c>
      <c r="I8" s="65" t="s">
        <v>166</v>
      </c>
      <c r="J8" s="66" t="s">
        <v>166</v>
      </c>
      <c r="K8" s="9" t="s">
        <v>69</v>
      </c>
      <c r="L8" s="23">
        <v>38687</v>
      </c>
      <c r="M8" s="7"/>
      <c r="N8" s="7"/>
      <c r="O8" s="20">
        <v>10</v>
      </c>
      <c r="P8" s="20">
        <v>20</v>
      </c>
      <c r="Q8" s="21">
        <v>20</v>
      </c>
      <c r="R8" s="12"/>
      <c r="S8" s="9"/>
      <c r="T8" s="9"/>
      <c r="U8" s="9"/>
      <c r="V8" s="9"/>
      <c r="W8" s="9"/>
      <c r="X8" s="40">
        <f t="shared" si="0"/>
        <v>50000</v>
      </c>
      <c r="Y8" s="1"/>
      <c r="Z8" s="1"/>
    </row>
    <row r="9" spans="1:26" ht="27" customHeight="1">
      <c r="A9" s="5">
        <v>50128</v>
      </c>
      <c r="B9" s="6" t="s">
        <v>73</v>
      </c>
      <c r="C9" s="38">
        <v>50000</v>
      </c>
      <c r="D9" s="35" t="s">
        <v>15</v>
      </c>
      <c r="E9" s="7" t="s">
        <v>68</v>
      </c>
      <c r="F9" s="31" t="s">
        <v>150</v>
      </c>
      <c r="G9" s="8">
        <v>0.1</v>
      </c>
      <c r="H9" s="7" t="s">
        <v>2</v>
      </c>
      <c r="I9" s="65">
        <v>38504</v>
      </c>
      <c r="J9" s="66">
        <v>0.11</v>
      </c>
      <c r="K9" s="9" t="s">
        <v>69</v>
      </c>
      <c r="L9" s="23">
        <v>38687</v>
      </c>
      <c r="M9" s="13">
        <v>2</v>
      </c>
      <c r="N9" s="20">
        <v>10</v>
      </c>
      <c r="O9" s="20">
        <v>10</v>
      </c>
      <c r="P9" s="20">
        <v>10</v>
      </c>
      <c r="Q9" s="21">
        <v>10</v>
      </c>
      <c r="R9" s="12"/>
      <c r="S9" s="9"/>
      <c r="T9" s="9"/>
      <c r="U9" s="9"/>
      <c r="V9" s="9"/>
      <c r="W9" s="9"/>
      <c r="X9" s="40">
        <f t="shared" si="0"/>
        <v>42000</v>
      </c>
      <c r="Y9" s="1"/>
      <c r="Z9" s="1"/>
    </row>
    <row r="10" spans="1:26" ht="28.5">
      <c r="A10" s="5">
        <v>50129</v>
      </c>
      <c r="B10" s="6" t="s">
        <v>74</v>
      </c>
      <c r="C10" s="38">
        <v>50000</v>
      </c>
      <c r="D10" s="35" t="s">
        <v>15</v>
      </c>
      <c r="E10" s="7" t="s">
        <v>68</v>
      </c>
      <c r="F10" s="31" t="s">
        <v>150</v>
      </c>
      <c r="G10" s="8">
        <v>0.1</v>
      </c>
      <c r="H10" s="7" t="s">
        <v>2</v>
      </c>
      <c r="I10" s="65">
        <v>38504</v>
      </c>
      <c r="J10" s="66">
        <v>0.08</v>
      </c>
      <c r="K10" s="9" t="s">
        <v>69</v>
      </c>
      <c r="L10" s="23">
        <v>38687</v>
      </c>
      <c r="M10" s="13">
        <v>2</v>
      </c>
      <c r="N10" s="20">
        <v>10</v>
      </c>
      <c r="O10" s="20">
        <v>10</v>
      </c>
      <c r="P10" s="20">
        <v>10</v>
      </c>
      <c r="Q10" s="21">
        <v>10</v>
      </c>
      <c r="R10" s="12"/>
      <c r="S10" s="9"/>
      <c r="T10" s="9"/>
      <c r="U10" s="9"/>
      <c r="V10" s="9"/>
      <c r="W10" s="9"/>
      <c r="X10" s="40">
        <f t="shared" si="0"/>
        <v>42000</v>
      </c>
      <c r="Y10" s="1"/>
      <c r="Z10" s="1"/>
    </row>
    <row r="11" spans="1:26" ht="20.25" customHeight="1">
      <c r="A11" s="5">
        <v>50133</v>
      </c>
      <c r="B11" s="6" t="s">
        <v>75</v>
      </c>
      <c r="C11" s="38">
        <v>51500</v>
      </c>
      <c r="D11" s="35" t="s">
        <v>15</v>
      </c>
      <c r="E11" s="7" t="s">
        <v>68</v>
      </c>
      <c r="F11" s="31" t="s">
        <v>150</v>
      </c>
      <c r="G11" s="8">
        <v>0.05</v>
      </c>
      <c r="H11" s="7" t="s">
        <v>1</v>
      </c>
      <c r="I11" s="65">
        <v>38551</v>
      </c>
      <c r="J11" s="66">
        <v>0.5</v>
      </c>
      <c r="K11" s="9" t="s">
        <v>69</v>
      </c>
      <c r="L11" s="23">
        <v>38660</v>
      </c>
      <c r="M11" s="13">
        <v>17</v>
      </c>
      <c r="N11" s="20">
        <v>10</v>
      </c>
      <c r="O11" s="20">
        <v>10</v>
      </c>
      <c r="P11" s="20">
        <v>7</v>
      </c>
      <c r="Q11" s="14"/>
      <c r="R11" s="12"/>
      <c r="S11" s="9"/>
      <c r="T11" s="9"/>
      <c r="U11" s="9"/>
      <c r="V11" s="9"/>
      <c r="W11" s="9"/>
      <c r="X11" s="40">
        <f t="shared" si="0"/>
        <v>44000</v>
      </c>
      <c r="Y11" s="1"/>
      <c r="Z11" s="1"/>
    </row>
    <row r="12" spans="1:26" ht="20.25" customHeight="1">
      <c r="A12" s="5" t="s">
        <v>106</v>
      </c>
      <c r="B12" s="6" t="s">
        <v>107</v>
      </c>
      <c r="C12" s="38">
        <v>65000</v>
      </c>
      <c r="D12" s="35" t="s">
        <v>15</v>
      </c>
      <c r="E12" s="7" t="s">
        <v>79</v>
      </c>
      <c r="F12" s="31" t="s">
        <v>150</v>
      </c>
      <c r="G12" s="8">
        <v>0.05</v>
      </c>
      <c r="H12" s="7" t="s">
        <v>2</v>
      </c>
      <c r="I12" s="65">
        <v>38534</v>
      </c>
      <c r="J12" s="66">
        <v>0.05</v>
      </c>
      <c r="K12" s="7" t="s">
        <v>69</v>
      </c>
      <c r="L12" s="25">
        <v>38687</v>
      </c>
      <c r="M12" s="7"/>
      <c r="N12" s="13">
        <v>2</v>
      </c>
      <c r="O12" s="13">
        <v>2</v>
      </c>
      <c r="P12" s="20">
        <v>40</v>
      </c>
      <c r="Q12" s="21">
        <v>20</v>
      </c>
      <c r="R12" s="12"/>
      <c r="S12" s="9"/>
      <c r="T12" s="9"/>
      <c r="U12" s="9"/>
      <c r="V12" s="9"/>
      <c r="W12" s="9"/>
      <c r="X12" s="40">
        <f t="shared" si="0"/>
        <v>64000</v>
      </c>
      <c r="Y12" s="1"/>
      <c r="Z12" s="1"/>
    </row>
    <row r="13" spans="1:26" ht="20.25" customHeight="1">
      <c r="A13" s="5">
        <v>40104</v>
      </c>
      <c r="B13" s="6" t="s">
        <v>70</v>
      </c>
      <c r="C13" s="38">
        <v>0</v>
      </c>
      <c r="D13" s="35" t="s">
        <v>15</v>
      </c>
      <c r="E13" s="7" t="s">
        <v>68</v>
      </c>
      <c r="F13" s="7" t="s">
        <v>68</v>
      </c>
      <c r="G13" s="8">
        <v>0.05</v>
      </c>
      <c r="H13" s="7" t="s">
        <v>170</v>
      </c>
      <c r="I13" s="65"/>
      <c r="J13" s="66"/>
      <c r="K13" s="9" t="s">
        <v>69</v>
      </c>
      <c r="L13" s="23">
        <v>38628</v>
      </c>
      <c r="M13" s="13">
        <v>5</v>
      </c>
      <c r="N13" s="7"/>
      <c r="O13" s="7"/>
      <c r="P13" s="7"/>
      <c r="Q13" s="14"/>
      <c r="R13" s="12"/>
      <c r="S13" s="9"/>
      <c r="T13" s="9"/>
      <c r="U13" s="9"/>
      <c r="V13" s="9"/>
      <c r="W13" s="9"/>
      <c r="X13" s="40">
        <f t="shared" si="0"/>
        <v>5000</v>
      </c>
      <c r="Y13" s="1"/>
      <c r="Z13" s="1"/>
    </row>
    <row r="14" spans="1:26" ht="26.25" customHeight="1">
      <c r="A14" s="5">
        <v>40108</v>
      </c>
      <c r="B14" s="6" t="s">
        <v>71</v>
      </c>
      <c r="C14" s="38">
        <v>86670</v>
      </c>
      <c r="D14" s="35" t="s">
        <v>15</v>
      </c>
      <c r="E14" s="7" t="s">
        <v>68</v>
      </c>
      <c r="F14" s="7" t="s">
        <v>68</v>
      </c>
      <c r="G14" s="8">
        <v>0.15</v>
      </c>
      <c r="H14" s="7" t="s">
        <v>1</v>
      </c>
      <c r="I14" s="65">
        <v>38354</v>
      </c>
      <c r="J14" s="66">
        <v>0.5</v>
      </c>
      <c r="K14" s="9" t="s">
        <v>69</v>
      </c>
      <c r="L14" s="23">
        <v>38631</v>
      </c>
      <c r="M14" s="20">
        <v>25</v>
      </c>
      <c r="N14" s="20">
        <v>30</v>
      </c>
      <c r="O14" s="20">
        <v>15</v>
      </c>
      <c r="P14" s="20">
        <v>5</v>
      </c>
      <c r="Q14" s="11"/>
      <c r="R14" s="12"/>
      <c r="S14" s="9"/>
      <c r="T14" s="9"/>
      <c r="U14" s="9"/>
      <c r="V14" s="9"/>
      <c r="W14" s="9"/>
      <c r="X14" s="40">
        <f t="shared" si="0"/>
        <v>75000</v>
      </c>
      <c r="Y14" s="1"/>
      <c r="Z14" s="1"/>
    </row>
    <row r="15" spans="1:26" ht="20.25" customHeight="1">
      <c r="A15" s="5">
        <v>40007</v>
      </c>
      <c r="B15" s="6" t="s">
        <v>78</v>
      </c>
      <c r="C15" s="38">
        <v>429976</v>
      </c>
      <c r="D15" s="32" t="s">
        <v>16</v>
      </c>
      <c r="E15" s="7" t="s">
        <v>79</v>
      </c>
      <c r="F15" s="9" t="s">
        <v>80</v>
      </c>
      <c r="G15" s="15">
        <v>0.2</v>
      </c>
      <c r="H15" s="7" t="s">
        <v>1</v>
      </c>
      <c r="I15" s="65">
        <v>38355</v>
      </c>
      <c r="J15" s="66">
        <v>0.5</v>
      </c>
      <c r="K15" s="9" t="s">
        <v>69</v>
      </c>
      <c r="L15" s="23">
        <v>38687</v>
      </c>
      <c r="M15" s="20">
        <v>180</v>
      </c>
      <c r="N15" s="20">
        <v>37</v>
      </c>
      <c r="O15" s="20">
        <v>62</v>
      </c>
      <c r="P15" s="20">
        <v>55</v>
      </c>
      <c r="Q15" s="21">
        <v>20</v>
      </c>
      <c r="R15" s="12"/>
      <c r="S15" s="9"/>
      <c r="T15" s="9"/>
      <c r="U15" s="9"/>
      <c r="V15" s="9"/>
      <c r="W15" s="9"/>
      <c r="X15" s="40">
        <f t="shared" si="0"/>
        <v>354000</v>
      </c>
      <c r="Y15" s="1"/>
      <c r="Z15" s="1"/>
    </row>
    <row r="16" spans="1:26" ht="25.5" customHeight="1">
      <c r="A16" s="5">
        <v>50025</v>
      </c>
      <c r="B16" s="6" t="s">
        <v>83</v>
      </c>
      <c r="C16" s="38">
        <v>277777</v>
      </c>
      <c r="D16" s="35" t="s">
        <v>16</v>
      </c>
      <c r="E16" s="7" t="s">
        <v>167</v>
      </c>
      <c r="F16" s="9" t="s">
        <v>80</v>
      </c>
      <c r="G16" s="8">
        <v>0.15</v>
      </c>
      <c r="H16" s="7" t="s">
        <v>2</v>
      </c>
      <c r="I16" s="65">
        <v>38576</v>
      </c>
      <c r="J16" s="66">
        <v>0.1</v>
      </c>
      <c r="K16" s="9" t="s">
        <v>69</v>
      </c>
      <c r="L16" s="23">
        <v>38687</v>
      </c>
      <c r="M16" s="13">
        <v>2</v>
      </c>
      <c r="N16" s="13">
        <v>25</v>
      </c>
      <c r="O16" s="20">
        <v>100</v>
      </c>
      <c r="P16" s="20">
        <v>100</v>
      </c>
      <c r="Q16" s="21">
        <v>50</v>
      </c>
      <c r="R16" s="12"/>
      <c r="S16" s="9"/>
      <c r="T16" s="9"/>
      <c r="U16" s="9"/>
      <c r="V16" s="9"/>
      <c r="W16" s="9"/>
      <c r="X16" s="40">
        <f t="shared" si="0"/>
        <v>277000</v>
      </c>
      <c r="Y16" s="1"/>
      <c r="Z16" s="1"/>
    </row>
    <row r="17" spans="1:26" ht="20.25" customHeight="1">
      <c r="A17" s="5" t="s">
        <v>84</v>
      </c>
      <c r="B17" s="6" t="s">
        <v>85</v>
      </c>
      <c r="C17" s="38">
        <f>1116700</f>
        <v>1116700</v>
      </c>
      <c r="D17" s="35" t="s">
        <v>17</v>
      </c>
      <c r="E17" s="7" t="s">
        <v>79</v>
      </c>
      <c r="F17" s="9" t="s">
        <v>80</v>
      </c>
      <c r="G17" s="8">
        <v>0.2</v>
      </c>
      <c r="H17" s="7" t="s">
        <v>1</v>
      </c>
      <c r="I17" s="65">
        <v>38355</v>
      </c>
      <c r="J17" s="66">
        <v>0.15</v>
      </c>
      <c r="K17" s="9" t="s">
        <v>69</v>
      </c>
      <c r="L17" s="23">
        <v>38777</v>
      </c>
      <c r="M17" s="20">
        <v>111</v>
      </c>
      <c r="N17" s="20">
        <v>165</v>
      </c>
      <c r="O17" s="20">
        <v>218</v>
      </c>
      <c r="P17" s="20">
        <v>123</v>
      </c>
      <c r="Q17" s="21">
        <v>131</v>
      </c>
      <c r="R17" s="22">
        <v>140</v>
      </c>
      <c r="S17" s="20">
        <v>70</v>
      </c>
      <c r="T17" s="20">
        <v>26</v>
      </c>
      <c r="U17" s="20">
        <v>23</v>
      </c>
      <c r="V17" s="9"/>
      <c r="W17" s="9"/>
      <c r="X17" s="40">
        <f t="shared" si="0"/>
        <v>1007000</v>
      </c>
      <c r="Y17" s="1"/>
      <c r="Z17" s="1"/>
    </row>
    <row r="18" spans="1:26" ht="20.25" customHeight="1">
      <c r="A18" s="5" t="s">
        <v>86</v>
      </c>
      <c r="B18" s="6" t="s">
        <v>85</v>
      </c>
      <c r="C18" s="38">
        <f>272186</f>
        <v>272186</v>
      </c>
      <c r="D18" s="35" t="s">
        <v>87</v>
      </c>
      <c r="E18" s="7" t="s">
        <v>79</v>
      </c>
      <c r="F18" s="9" t="s">
        <v>80</v>
      </c>
      <c r="G18" s="8">
        <v>0.2</v>
      </c>
      <c r="H18" s="7" t="s">
        <v>0</v>
      </c>
      <c r="I18" s="65" t="s">
        <v>166</v>
      </c>
      <c r="J18" s="66" t="s">
        <v>166</v>
      </c>
      <c r="K18" s="9" t="s">
        <v>69</v>
      </c>
      <c r="L18" s="23">
        <v>38777</v>
      </c>
      <c r="M18" s="7"/>
      <c r="N18" s="7"/>
      <c r="O18" s="13">
        <v>70</v>
      </c>
      <c r="P18" s="20">
        <v>100</v>
      </c>
      <c r="Q18" s="21">
        <v>100</v>
      </c>
      <c r="R18" s="22">
        <v>100</v>
      </c>
      <c r="S18" s="20">
        <v>100</v>
      </c>
      <c r="T18" s="20">
        <v>100</v>
      </c>
      <c r="U18" s="20">
        <v>50</v>
      </c>
      <c r="V18" s="9"/>
      <c r="W18" s="9"/>
      <c r="X18" s="40">
        <f t="shared" si="0"/>
        <v>620000</v>
      </c>
      <c r="Y18" s="1"/>
      <c r="Z18" s="1"/>
    </row>
    <row r="19" spans="1:26" ht="20.25" customHeight="1">
      <c r="A19" s="5">
        <v>40015</v>
      </c>
      <c r="B19" s="7" t="s">
        <v>97</v>
      </c>
      <c r="C19" s="39">
        <v>65787</v>
      </c>
      <c r="D19" s="36" t="s">
        <v>15</v>
      </c>
      <c r="E19" s="7" t="s">
        <v>98</v>
      </c>
      <c r="F19" s="7" t="s">
        <v>98</v>
      </c>
      <c r="G19" s="8">
        <v>0.1</v>
      </c>
      <c r="H19" s="7" t="s">
        <v>196</v>
      </c>
      <c r="I19" s="65">
        <v>38114</v>
      </c>
      <c r="J19" s="66">
        <v>1</v>
      </c>
      <c r="K19" s="7" t="s">
        <v>69</v>
      </c>
      <c r="L19" s="23">
        <v>38596</v>
      </c>
      <c r="M19" s="20">
        <v>35</v>
      </c>
      <c r="N19" s="20">
        <v>1</v>
      </c>
      <c r="O19" s="7"/>
      <c r="P19" s="7"/>
      <c r="Q19" s="14"/>
      <c r="R19" s="16"/>
      <c r="S19" s="7"/>
      <c r="T19" s="7"/>
      <c r="U19" s="9"/>
      <c r="V19" s="9"/>
      <c r="W19" s="9"/>
      <c r="X19" s="40">
        <f t="shared" si="0"/>
        <v>36000</v>
      </c>
      <c r="Y19" s="1"/>
      <c r="Z19" s="1"/>
    </row>
    <row r="20" spans="1:26" ht="20.25" customHeight="1">
      <c r="A20" s="5">
        <v>50137</v>
      </c>
      <c r="B20" s="6" t="s">
        <v>103</v>
      </c>
      <c r="C20" s="38">
        <v>325000</v>
      </c>
      <c r="D20" s="35" t="s">
        <v>15</v>
      </c>
      <c r="E20" s="7" t="s">
        <v>79</v>
      </c>
      <c r="F20" s="7" t="s">
        <v>98</v>
      </c>
      <c r="G20" s="8">
        <v>0.1</v>
      </c>
      <c r="H20" s="7" t="s">
        <v>2</v>
      </c>
      <c r="I20" s="65">
        <v>38504</v>
      </c>
      <c r="J20" s="66">
        <v>0.1</v>
      </c>
      <c r="K20" s="9" t="s">
        <v>69</v>
      </c>
      <c r="L20" s="23">
        <v>38687</v>
      </c>
      <c r="M20" s="13">
        <v>0</v>
      </c>
      <c r="N20" s="20">
        <v>25</v>
      </c>
      <c r="O20" s="20">
        <v>350</v>
      </c>
      <c r="P20" s="20">
        <v>75</v>
      </c>
      <c r="Q20" s="21">
        <v>25</v>
      </c>
      <c r="R20" s="12"/>
      <c r="S20" s="9"/>
      <c r="T20" s="9"/>
      <c r="U20" s="9"/>
      <c r="V20" s="9"/>
      <c r="W20" s="9"/>
      <c r="X20" s="40">
        <f t="shared" si="0"/>
        <v>475000</v>
      </c>
      <c r="Y20" s="1"/>
      <c r="Z20" s="1"/>
    </row>
    <row r="21" spans="1:26" ht="20.25" customHeight="1">
      <c r="A21" s="5" t="s">
        <v>99</v>
      </c>
      <c r="B21" s="6" t="s">
        <v>97</v>
      </c>
      <c r="C21" s="38">
        <v>146105</v>
      </c>
      <c r="D21" s="35" t="s">
        <v>15</v>
      </c>
      <c r="E21" s="7" t="s">
        <v>98</v>
      </c>
      <c r="F21" s="7" t="s">
        <v>98</v>
      </c>
      <c r="G21" s="8">
        <v>0.1</v>
      </c>
      <c r="H21" s="7" t="s">
        <v>1</v>
      </c>
      <c r="I21" s="65">
        <v>38516</v>
      </c>
      <c r="J21" s="66">
        <v>0.1</v>
      </c>
      <c r="K21" s="9" t="s">
        <v>69</v>
      </c>
      <c r="L21" s="23">
        <v>38686</v>
      </c>
      <c r="M21" s="13">
        <v>10</v>
      </c>
      <c r="N21" s="20">
        <v>50</v>
      </c>
      <c r="O21" s="20">
        <v>45</v>
      </c>
      <c r="P21" s="20">
        <v>30</v>
      </c>
      <c r="Q21" s="11"/>
      <c r="R21" s="12"/>
      <c r="S21" s="9"/>
      <c r="T21" s="9"/>
      <c r="U21" s="9"/>
      <c r="V21" s="9"/>
      <c r="W21" s="9"/>
      <c r="X21" s="40">
        <f t="shared" si="0"/>
        <v>135000</v>
      </c>
      <c r="Y21" s="1"/>
      <c r="Z21" s="1"/>
    </row>
    <row r="22" spans="1:26" ht="20.25" customHeight="1">
      <c r="A22" s="5">
        <v>30026</v>
      </c>
      <c r="B22" s="6" t="s">
        <v>104</v>
      </c>
      <c r="C22" s="38">
        <v>46882</v>
      </c>
      <c r="D22" s="32" t="s">
        <v>15</v>
      </c>
      <c r="E22" s="7" t="s">
        <v>79</v>
      </c>
      <c r="F22" s="9" t="s">
        <v>79</v>
      </c>
      <c r="G22" s="15">
        <v>0.05</v>
      </c>
      <c r="H22" s="7" t="s">
        <v>1</v>
      </c>
      <c r="I22" s="65">
        <v>37816</v>
      </c>
      <c r="J22" s="66">
        <v>0.75</v>
      </c>
      <c r="K22" s="9" t="s">
        <v>69</v>
      </c>
      <c r="L22" s="23">
        <v>38657</v>
      </c>
      <c r="M22" s="20">
        <v>9</v>
      </c>
      <c r="N22" s="20">
        <v>15</v>
      </c>
      <c r="O22" s="20">
        <v>10</v>
      </c>
      <c r="P22" s="20">
        <v>5</v>
      </c>
      <c r="Q22" s="21">
        <v>3</v>
      </c>
      <c r="R22" s="12"/>
      <c r="S22" s="9"/>
      <c r="T22" s="9"/>
      <c r="U22" s="9"/>
      <c r="V22" s="9"/>
      <c r="W22" s="9"/>
      <c r="X22" s="40">
        <f t="shared" si="0"/>
        <v>42000</v>
      </c>
      <c r="Y22" s="1"/>
      <c r="Z22" s="1"/>
    </row>
    <row r="23" spans="1:26" ht="20.25" customHeight="1">
      <c r="A23" s="5" t="s">
        <v>197</v>
      </c>
      <c r="B23" s="6" t="s">
        <v>105</v>
      </c>
      <c r="C23" s="38">
        <v>10000</v>
      </c>
      <c r="D23" s="35" t="s">
        <v>15</v>
      </c>
      <c r="E23" s="7" t="s">
        <v>79</v>
      </c>
      <c r="F23" s="7" t="s">
        <v>79</v>
      </c>
      <c r="G23" s="8">
        <v>0.05</v>
      </c>
      <c r="H23" s="7" t="s">
        <v>1</v>
      </c>
      <c r="I23" s="65" t="s">
        <v>166</v>
      </c>
      <c r="J23" s="66">
        <v>0.5</v>
      </c>
      <c r="K23" s="9" t="s">
        <v>69</v>
      </c>
      <c r="L23" s="23">
        <v>38626</v>
      </c>
      <c r="M23" s="13">
        <v>3</v>
      </c>
      <c r="N23" s="20">
        <v>4</v>
      </c>
      <c r="O23" s="20">
        <v>3</v>
      </c>
      <c r="P23" s="9"/>
      <c r="Q23" s="11"/>
      <c r="R23" s="12"/>
      <c r="S23" s="9"/>
      <c r="T23" s="9"/>
      <c r="U23" s="9"/>
      <c r="V23" s="9"/>
      <c r="W23" s="9"/>
      <c r="X23" s="40">
        <f t="shared" si="0"/>
        <v>10000</v>
      </c>
      <c r="Y23" s="1"/>
      <c r="Z23" s="1"/>
    </row>
    <row r="24" spans="1:26" ht="20.25" customHeight="1">
      <c r="A24" s="1"/>
      <c r="B24" s="1"/>
      <c r="C24" s="40">
        <f>SUBTOTAL(9,C4:C23)</f>
        <v>3495653</v>
      </c>
      <c r="D24" s="34"/>
      <c r="E24" s="1"/>
      <c r="F24" s="1"/>
      <c r="G24" s="1"/>
      <c r="H24" s="1"/>
      <c r="I24" s="1"/>
      <c r="J24" s="1"/>
      <c r="K24" s="1"/>
      <c r="L24" s="1"/>
      <c r="M24" s="40">
        <f>SUM(M4:M23)</f>
        <v>520</v>
      </c>
      <c r="N24" s="40">
        <f aca="true" t="shared" si="1" ref="N24:W24">SUM(N4:N23)</f>
        <v>471</v>
      </c>
      <c r="O24" s="40">
        <f t="shared" si="1"/>
        <v>972</v>
      </c>
      <c r="P24" s="40">
        <f t="shared" si="1"/>
        <v>651</v>
      </c>
      <c r="Q24" s="40">
        <f t="shared" si="1"/>
        <v>439</v>
      </c>
      <c r="R24" s="40">
        <f t="shared" si="1"/>
        <v>246</v>
      </c>
      <c r="S24" s="40">
        <f t="shared" si="1"/>
        <v>170</v>
      </c>
      <c r="T24" s="40">
        <f t="shared" si="1"/>
        <v>126</v>
      </c>
      <c r="U24" s="40">
        <f t="shared" si="1"/>
        <v>73</v>
      </c>
      <c r="V24" s="40">
        <f t="shared" si="1"/>
        <v>0</v>
      </c>
      <c r="W24" s="40">
        <f t="shared" si="1"/>
        <v>0</v>
      </c>
      <c r="X24" s="40">
        <f>SUM(X4:X23)</f>
        <v>3668000</v>
      </c>
      <c r="Y24" s="1"/>
      <c r="Z24" s="1"/>
    </row>
    <row r="25" spans="1:26" ht="20.25" customHeight="1">
      <c r="A25" s="1"/>
      <c r="B25" s="1"/>
      <c r="C25" s="1"/>
      <c r="D25" s="34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0.25" customHeight="1">
      <c r="A26" s="1"/>
      <c r="B26" s="1"/>
      <c r="C26" s="1"/>
      <c r="D26" s="34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0.25" customHeight="1">
      <c r="A27" s="1"/>
      <c r="B27" s="1"/>
      <c r="C27" s="1"/>
      <c r="D27" s="34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</sheetData>
  <mergeCells count="2">
    <mergeCell ref="E1:K1"/>
    <mergeCell ref="N2:U2"/>
  </mergeCells>
  <printOptions/>
  <pageMargins left="0.21" right="0.17" top="1" bottom="1" header="0.16" footer="0.17"/>
  <pageSetup fitToHeight="1" fitToWidth="1" horizontalDpi="300" verticalDpi="300" orientation="landscape" paperSize="5" scale="8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36"/>
  <sheetViews>
    <sheetView zoomScale="75" zoomScaleNormal="75" workbookViewId="0" topLeftCell="A1">
      <pane ySplit="3" topLeftCell="BM4" activePane="bottomLeft" state="frozen"/>
      <selection pane="topLeft" activeCell="C1" sqref="C1"/>
      <selection pane="bottomLeft" activeCell="A1" sqref="A1"/>
    </sheetView>
  </sheetViews>
  <sheetFormatPr defaultColWidth="9.140625" defaultRowHeight="15.75" customHeight="1"/>
  <cols>
    <col min="1" max="1" width="9.421875" style="9" customWidth="1"/>
    <col min="2" max="2" width="45.57421875" style="28" customWidth="1"/>
    <col min="3" max="3" width="13.57421875" style="28" customWidth="1"/>
    <col min="4" max="4" width="7.57421875" style="32" hidden="1" customWidth="1"/>
    <col min="5" max="5" width="13.421875" style="9" bestFit="1" customWidth="1"/>
    <col min="6" max="6" width="11.421875" style="9" hidden="1" customWidth="1"/>
    <col min="7" max="7" width="20.00390625" style="9" hidden="1" customWidth="1"/>
    <col min="8" max="8" width="10.28125" style="9" bestFit="1" customWidth="1"/>
    <col min="9" max="9" width="10.00390625" style="9" customWidth="1"/>
    <col min="10" max="10" width="7.8515625" style="9" customWidth="1"/>
    <col min="11" max="11" width="4.57421875" style="9" hidden="1" customWidth="1"/>
    <col min="12" max="12" width="6.00390625" style="9" hidden="1" customWidth="1"/>
    <col min="13" max="13" width="6.421875" style="9" hidden="1" customWidth="1"/>
    <col min="14" max="14" width="8.00390625" style="9" customWidth="1"/>
    <col min="15" max="16" width="6.57421875" style="9" customWidth="1"/>
    <col min="17" max="17" width="7.28125" style="9" customWidth="1"/>
    <col min="18" max="19" width="6.57421875" style="9" customWidth="1"/>
    <col min="20" max="20" width="7.57421875" style="9" customWidth="1"/>
    <col min="21" max="22" width="7.28125" style="9" customWidth="1"/>
    <col min="23" max="25" width="7.57421875" style="9" bestFit="1" customWidth="1"/>
    <col min="26" max="30" width="6.57421875" style="9" customWidth="1"/>
    <col min="31" max="32" width="11.57421875" style="9" bestFit="1" customWidth="1"/>
    <col min="33" max="16384" width="9.140625" style="9" customWidth="1"/>
  </cols>
  <sheetData>
    <row r="1" spans="1:13" ht="15.75" customHeight="1">
      <c r="A1" s="51">
        <v>38628</v>
      </c>
      <c r="B1" s="26" t="s">
        <v>2</v>
      </c>
      <c r="C1" s="26"/>
      <c r="E1" s="153" t="s">
        <v>161</v>
      </c>
      <c r="F1" s="153"/>
      <c r="G1" s="153"/>
      <c r="H1" s="153"/>
      <c r="I1" s="153"/>
      <c r="J1" s="153"/>
      <c r="K1" s="153"/>
      <c r="L1" s="153"/>
      <c r="M1" s="153"/>
    </row>
    <row r="2" spans="2:25" ht="15.75" customHeight="1">
      <c r="B2" s="27" t="s">
        <v>1</v>
      </c>
      <c r="C2" s="27"/>
      <c r="N2" s="11"/>
      <c r="O2" s="154" t="s">
        <v>156</v>
      </c>
      <c r="P2" s="155"/>
      <c r="Q2" s="155"/>
      <c r="R2" s="155"/>
      <c r="S2" s="155"/>
      <c r="T2" s="155"/>
      <c r="U2" s="155"/>
      <c r="V2" s="155"/>
      <c r="W2" s="155"/>
      <c r="X2" s="155"/>
      <c r="Y2" s="156"/>
    </row>
    <row r="3" spans="1:31" ht="60">
      <c r="A3" s="4" t="s">
        <v>9</v>
      </c>
      <c r="B3" s="4" t="s">
        <v>10</v>
      </c>
      <c r="C3" s="4" t="s">
        <v>152</v>
      </c>
      <c r="D3" s="33" t="s">
        <v>14</v>
      </c>
      <c r="E3" s="4" t="s">
        <v>7</v>
      </c>
      <c r="F3" s="4" t="s">
        <v>8</v>
      </c>
      <c r="G3" s="4" t="s">
        <v>31</v>
      </c>
      <c r="H3" s="4" t="s">
        <v>11</v>
      </c>
      <c r="I3" s="4" t="s">
        <v>164</v>
      </c>
      <c r="J3" s="4" t="s">
        <v>165</v>
      </c>
      <c r="K3" s="4" t="s">
        <v>12</v>
      </c>
      <c r="L3" s="4" t="s">
        <v>5</v>
      </c>
      <c r="M3" s="4" t="s">
        <v>13</v>
      </c>
      <c r="N3" s="4" t="s">
        <v>195</v>
      </c>
      <c r="O3" s="4" t="s">
        <v>20</v>
      </c>
      <c r="P3" s="4" t="s">
        <v>21</v>
      </c>
      <c r="Q3" s="4" t="s">
        <v>22</v>
      </c>
      <c r="R3" s="4" t="s">
        <v>23</v>
      </c>
      <c r="S3" s="41" t="s">
        <v>24</v>
      </c>
      <c r="T3" s="4" t="s">
        <v>25</v>
      </c>
      <c r="U3" s="4" t="s">
        <v>26</v>
      </c>
      <c r="V3" s="4" t="s">
        <v>27</v>
      </c>
      <c r="W3" s="4" t="s">
        <v>28</v>
      </c>
      <c r="X3" s="4" t="s">
        <v>29</v>
      </c>
      <c r="Y3" s="42" t="s">
        <v>30</v>
      </c>
      <c r="Z3" s="42" t="s">
        <v>19</v>
      </c>
      <c r="AA3" s="42" t="s">
        <v>20</v>
      </c>
      <c r="AB3" s="4" t="s">
        <v>21</v>
      </c>
      <c r="AC3" s="4" t="s">
        <v>22</v>
      </c>
      <c r="AD3" s="4" t="s">
        <v>23</v>
      </c>
      <c r="AE3" s="42" t="s">
        <v>191</v>
      </c>
    </row>
    <row r="4" spans="1:31" ht="15.75" customHeight="1">
      <c r="A4" s="24" t="s">
        <v>108</v>
      </c>
      <c r="B4" s="28" t="s">
        <v>109</v>
      </c>
      <c r="C4" s="29">
        <v>99430</v>
      </c>
      <c r="D4" s="32" t="s">
        <v>15</v>
      </c>
      <c r="E4" s="7" t="s">
        <v>110</v>
      </c>
      <c r="G4" s="15">
        <v>0.1</v>
      </c>
      <c r="H4" s="9" t="s">
        <v>114</v>
      </c>
      <c r="I4" s="23">
        <v>38353</v>
      </c>
      <c r="J4" s="9">
        <v>100</v>
      </c>
      <c r="K4" s="9" t="s">
        <v>111</v>
      </c>
      <c r="N4" s="59">
        <v>82</v>
      </c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>
        <f aca="true" t="shared" si="0" ref="AE4:AE34">SUM(N4:AD4)*1000</f>
        <v>82000</v>
      </c>
    </row>
    <row r="5" spans="1:31" ht="15.75" customHeight="1">
      <c r="A5" s="24">
        <v>30144</v>
      </c>
      <c r="B5" s="28" t="s">
        <v>112</v>
      </c>
      <c r="C5" s="29">
        <v>176171</v>
      </c>
      <c r="D5" s="32" t="s">
        <v>16</v>
      </c>
      <c r="E5" s="7" t="s">
        <v>113</v>
      </c>
      <c r="G5" s="15">
        <v>0.01</v>
      </c>
      <c r="H5" s="9" t="s">
        <v>114</v>
      </c>
      <c r="I5" s="23">
        <v>38200</v>
      </c>
      <c r="J5" s="9">
        <v>100</v>
      </c>
      <c r="K5" s="9" t="s">
        <v>111</v>
      </c>
      <c r="N5" s="59">
        <v>156</v>
      </c>
      <c r="O5" s="59">
        <v>73</v>
      </c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>
        <f t="shared" si="0"/>
        <v>229000</v>
      </c>
    </row>
    <row r="6" spans="1:31" ht="15.75" customHeight="1">
      <c r="A6" s="24">
        <v>40100</v>
      </c>
      <c r="B6" s="28" t="s">
        <v>115</v>
      </c>
      <c r="C6" s="29">
        <v>141316.045464</v>
      </c>
      <c r="D6" s="32" t="s">
        <v>16</v>
      </c>
      <c r="E6" s="7" t="s">
        <v>116</v>
      </c>
      <c r="F6" s="9" t="s">
        <v>116</v>
      </c>
      <c r="G6" s="15">
        <v>0.18</v>
      </c>
      <c r="H6" s="9" t="s">
        <v>1</v>
      </c>
      <c r="I6" s="23">
        <v>38018</v>
      </c>
      <c r="J6" s="9">
        <v>57</v>
      </c>
      <c r="K6" s="9" t="s">
        <v>111</v>
      </c>
      <c r="N6" s="59">
        <v>50</v>
      </c>
      <c r="O6" s="59">
        <v>33</v>
      </c>
      <c r="P6" s="59">
        <v>25</v>
      </c>
      <c r="Q6" s="59">
        <v>12</v>
      </c>
      <c r="R6" s="59">
        <v>5</v>
      </c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>
        <f t="shared" si="0"/>
        <v>125000</v>
      </c>
    </row>
    <row r="7" spans="1:31" ht="15.75" customHeight="1">
      <c r="A7" s="24">
        <v>40113</v>
      </c>
      <c r="B7" s="28" t="s">
        <v>117</v>
      </c>
      <c r="C7" s="29">
        <v>122052</v>
      </c>
      <c r="D7" s="32" t="s">
        <v>16</v>
      </c>
      <c r="E7" s="9" t="s">
        <v>118</v>
      </c>
      <c r="F7" s="9" t="s">
        <v>118</v>
      </c>
      <c r="G7" s="15">
        <v>0.15</v>
      </c>
      <c r="H7" s="9" t="s">
        <v>1</v>
      </c>
      <c r="I7" s="23">
        <v>38200</v>
      </c>
      <c r="J7" s="9">
        <v>66</v>
      </c>
      <c r="K7" s="9" t="s">
        <v>111</v>
      </c>
      <c r="N7" s="59">
        <v>42</v>
      </c>
      <c r="O7" s="59">
        <v>25</v>
      </c>
      <c r="P7" s="59">
        <v>28</v>
      </c>
      <c r="Q7" s="59">
        <v>21</v>
      </c>
      <c r="R7" s="59">
        <v>3</v>
      </c>
      <c r="S7" s="62"/>
      <c r="T7" s="62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>
        <f t="shared" si="0"/>
        <v>119000</v>
      </c>
    </row>
    <row r="8" spans="1:31" ht="15.75" customHeight="1">
      <c r="A8" s="24">
        <v>40084</v>
      </c>
      <c r="B8" s="28" t="s">
        <v>119</v>
      </c>
      <c r="C8" s="29">
        <v>248121.54364</v>
      </c>
      <c r="D8" s="32" t="s">
        <v>87</v>
      </c>
      <c r="E8" s="9" t="s">
        <v>113</v>
      </c>
      <c r="F8" s="9" t="s">
        <v>120</v>
      </c>
      <c r="G8" s="15">
        <v>0.3</v>
      </c>
      <c r="H8" s="9" t="s">
        <v>1</v>
      </c>
      <c r="I8" s="23">
        <v>38169</v>
      </c>
      <c r="J8" s="9">
        <v>79</v>
      </c>
      <c r="K8" s="9" t="s">
        <v>111</v>
      </c>
      <c r="N8" s="59">
        <v>194</v>
      </c>
      <c r="O8" s="59">
        <v>31</v>
      </c>
      <c r="P8" s="59">
        <f>15+37</f>
        <v>52</v>
      </c>
      <c r="Q8" s="59">
        <f>8+37</f>
        <v>45</v>
      </c>
      <c r="R8" s="59">
        <v>38</v>
      </c>
      <c r="S8" s="59">
        <v>15</v>
      </c>
      <c r="T8" s="59">
        <v>15</v>
      </c>
      <c r="U8" s="59">
        <v>15</v>
      </c>
      <c r="V8" s="60"/>
      <c r="W8" s="60"/>
      <c r="X8" s="60"/>
      <c r="Y8" s="60"/>
      <c r="Z8" s="60"/>
      <c r="AA8" s="60"/>
      <c r="AB8" s="60"/>
      <c r="AC8" s="60"/>
      <c r="AD8" s="60"/>
      <c r="AE8" s="60">
        <f t="shared" si="0"/>
        <v>405000</v>
      </c>
    </row>
    <row r="9" spans="1:31" ht="15.75" customHeight="1">
      <c r="A9" s="24">
        <v>40101</v>
      </c>
      <c r="B9" s="28" t="s">
        <v>121</v>
      </c>
      <c r="C9" s="29">
        <v>62508</v>
      </c>
      <c r="D9" s="32" t="s">
        <v>15</v>
      </c>
      <c r="E9" s="9" t="s">
        <v>113</v>
      </c>
      <c r="F9" s="9" t="s">
        <v>120</v>
      </c>
      <c r="G9" s="15">
        <v>0.15</v>
      </c>
      <c r="H9" s="9" t="s">
        <v>4</v>
      </c>
      <c r="I9" s="23">
        <v>38200</v>
      </c>
      <c r="J9" s="9">
        <v>3</v>
      </c>
      <c r="K9" s="9" t="s">
        <v>111</v>
      </c>
      <c r="N9" s="59">
        <v>-1</v>
      </c>
      <c r="O9" s="61">
        <v>0</v>
      </c>
      <c r="P9" s="59">
        <v>11</v>
      </c>
      <c r="Q9" s="59">
        <v>4</v>
      </c>
      <c r="R9" s="59">
        <v>2</v>
      </c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>
        <f t="shared" si="0"/>
        <v>16000</v>
      </c>
    </row>
    <row r="10" spans="1:31" ht="15.75" customHeight="1">
      <c r="A10" s="24">
        <v>40086</v>
      </c>
      <c r="B10" s="28" t="s">
        <v>122</v>
      </c>
      <c r="C10" s="29">
        <v>89941</v>
      </c>
      <c r="D10" s="32" t="s">
        <v>15</v>
      </c>
      <c r="E10" s="9" t="s">
        <v>113</v>
      </c>
      <c r="F10" s="9" t="s">
        <v>120</v>
      </c>
      <c r="G10" s="15">
        <v>0.1</v>
      </c>
      <c r="H10" s="9" t="s">
        <v>1</v>
      </c>
      <c r="I10" s="23">
        <v>38443</v>
      </c>
      <c r="J10" s="9">
        <v>49</v>
      </c>
      <c r="K10" s="9" t="s">
        <v>111</v>
      </c>
      <c r="N10" s="59">
        <v>35</v>
      </c>
      <c r="O10" s="59">
        <v>22</v>
      </c>
      <c r="P10" s="59">
        <v>5</v>
      </c>
      <c r="Q10" s="59">
        <v>5</v>
      </c>
      <c r="R10" s="59">
        <v>2</v>
      </c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>
        <f t="shared" si="0"/>
        <v>69000</v>
      </c>
    </row>
    <row r="11" spans="1:31" ht="15.75" customHeight="1">
      <c r="A11" s="24">
        <v>40098</v>
      </c>
      <c r="B11" s="28" t="s">
        <v>123</v>
      </c>
      <c r="C11" s="29">
        <v>69107.39199999999</v>
      </c>
      <c r="D11" s="32" t="s">
        <v>16</v>
      </c>
      <c r="E11" s="7" t="s">
        <v>113</v>
      </c>
      <c r="F11" s="9" t="s">
        <v>113</v>
      </c>
      <c r="G11" s="15">
        <v>0.1</v>
      </c>
      <c r="H11" s="9" t="s">
        <v>1</v>
      </c>
      <c r="I11" s="23">
        <v>38231</v>
      </c>
      <c r="J11" s="9">
        <v>72</v>
      </c>
      <c r="K11" s="9" t="s">
        <v>111</v>
      </c>
      <c r="N11" s="59">
        <v>60</v>
      </c>
      <c r="O11" s="59">
        <v>18</v>
      </c>
      <c r="P11" s="59">
        <v>11</v>
      </c>
      <c r="Q11" s="59">
        <v>4</v>
      </c>
      <c r="R11" s="59">
        <v>2</v>
      </c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>
        <f t="shared" si="0"/>
        <v>95000</v>
      </c>
    </row>
    <row r="12" spans="1:31" ht="15.75" customHeight="1">
      <c r="A12" s="24" t="s">
        <v>186</v>
      </c>
      <c r="B12" s="28" t="s">
        <v>124</v>
      </c>
      <c r="C12" s="29">
        <v>363069.038</v>
      </c>
      <c r="D12" s="32" t="s">
        <v>16</v>
      </c>
      <c r="E12" s="7" t="s">
        <v>110</v>
      </c>
      <c r="F12" s="7" t="s">
        <v>110</v>
      </c>
      <c r="G12" s="15">
        <v>0.25</v>
      </c>
      <c r="H12" s="9" t="s">
        <v>1</v>
      </c>
      <c r="I12" s="23">
        <v>38353</v>
      </c>
      <c r="J12" s="9">
        <v>44</v>
      </c>
      <c r="K12" s="9" t="s">
        <v>111</v>
      </c>
      <c r="N12" s="61">
        <v>11</v>
      </c>
      <c r="O12" s="59">
        <v>108</v>
      </c>
      <c r="P12" s="59">
        <v>14</v>
      </c>
      <c r="Q12" s="59">
        <v>43</v>
      </c>
      <c r="R12" s="59">
        <v>63</v>
      </c>
      <c r="S12" s="59">
        <v>62</v>
      </c>
      <c r="T12" s="59">
        <v>62</v>
      </c>
      <c r="U12" s="62"/>
      <c r="V12" s="60"/>
      <c r="W12" s="60"/>
      <c r="X12" s="60"/>
      <c r="Y12" s="60"/>
      <c r="Z12" s="60"/>
      <c r="AA12" s="60"/>
      <c r="AB12" s="60"/>
      <c r="AC12" s="60"/>
      <c r="AD12" s="60"/>
      <c r="AE12" s="60">
        <f t="shared" si="0"/>
        <v>363000</v>
      </c>
    </row>
    <row r="13" spans="1:31" ht="15.75" customHeight="1">
      <c r="A13" s="24">
        <v>50003</v>
      </c>
      <c r="B13" s="28" t="s">
        <v>125</v>
      </c>
      <c r="C13" s="29">
        <v>277874.42202</v>
      </c>
      <c r="D13" s="32" t="s">
        <v>16</v>
      </c>
      <c r="E13" s="7" t="s">
        <v>110</v>
      </c>
      <c r="F13" s="7" t="s">
        <v>110</v>
      </c>
      <c r="G13" s="15">
        <v>0.15</v>
      </c>
      <c r="H13" s="9" t="s">
        <v>2</v>
      </c>
      <c r="I13" s="23">
        <v>38504</v>
      </c>
      <c r="J13" s="9">
        <v>0</v>
      </c>
      <c r="K13" s="9" t="s">
        <v>111</v>
      </c>
      <c r="N13" s="60"/>
      <c r="O13" s="62"/>
      <c r="P13" s="61">
        <v>15</v>
      </c>
      <c r="Q13" s="61">
        <v>27</v>
      </c>
      <c r="R13" s="61">
        <v>81</v>
      </c>
      <c r="S13" s="61">
        <v>28</v>
      </c>
      <c r="T13" s="61">
        <v>16</v>
      </c>
      <c r="U13" s="59">
        <v>55</v>
      </c>
      <c r="V13" s="59">
        <v>55</v>
      </c>
      <c r="W13" s="59">
        <v>55</v>
      </c>
      <c r="X13" s="59">
        <v>55</v>
      </c>
      <c r="Y13" s="60"/>
      <c r="Z13" s="60"/>
      <c r="AA13" s="60"/>
      <c r="AB13" s="60"/>
      <c r="AC13" s="60"/>
      <c r="AD13" s="60"/>
      <c r="AE13" s="60">
        <f t="shared" si="0"/>
        <v>387000</v>
      </c>
    </row>
    <row r="14" spans="1:31" ht="15.75" customHeight="1">
      <c r="A14" s="24">
        <v>30105</v>
      </c>
      <c r="B14" s="28" t="s">
        <v>126</v>
      </c>
      <c r="C14" s="29">
        <v>97499.7972</v>
      </c>
      <c r="D14" s="32" t="s">
        <v>15</v>
      </c>
      <c r="E14" s="9" t="s">
        <v>120</v>
      </c>
      <c r="F14" s="9" t="s">
        <v>144</v>
      </c>
      <c r="G14" s="15">
        <v>0.27</v>
      </c>
      <c r="H14" s="9" t="s">
        <v>2</v>
      </c>
      <c r="I14" s="23">
        <v>38384</v>
      </c>
      <c r="J14" s="9">
        <v>46</v>
      </c>
      <c r="K14" s="9" t="s">
        <v>111</v>
      </c>
      <c r="N14" s="61">
        <v>14</v>
      </c>
      <c r="O14" s="59">
        <v>26</v>
      </c>
      <c r="P14" s="59">
        <v>13</v>
      </c>
      <c r="Q14" s="59">
        <v>16</v>
      </c>
      <c r="R14" s="59">
        <v>13</v>
      </c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>
        <f t="shared" si="0"/>
        <v>82000</v>
      </c>
    </row>
    <row r="15" spans="1:31" ht="15.75" customHeight="1">
      <c r="A15" s="24">
        <v>50044</v>
      </c>
      <c r="B15" s="28" t="s">
        <v>127</v>
      </c>
      <c r="C15" s="29" t="s">
        <v>128</v>
      </c>
      <c r="D15" s="32" t="s">
        <v>15</v>
      </c>
      <c r="E15" s="9" t="s">
        <v>120</v>
      </c>
      <c r="F15" s="9" t="s">
        <v>144</v>
      </c>
      <c r="G15" s="29" t="s">
        <v>128</v>
      </c>
      <c r="H15" s="9" t="s">
        <v>2</v>
      </c>
      <c r="I15" s="23">
        <v>38384</v>
      </c>
      <c r="J15" s="9">
        <v>28</v>
      </c>
      <c r="K15" s="9" t="s">
        <v>111</v>
      </c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>
        <f t="shared" si="0"/>
        <v>0</v>
      </c>
    </row>
    <row r="16" spans="1:31" ht="15.75" customHeight="1">
      <c r="A16" s="24">
        <v>30029</v>
      </c>
      <c r="B16" s="28" t="s">
        <v>129</v>
      </c>
      <c r="C16" s="29" t="s">
        <v>128</v>
      </c>
      <c r="D16" s="32" t="s">
        <v>15</v>
      </c>
      <c r="E16" s="9" t="s">
        <v>120</v>
      </c>
      <c r="F16" s="9" t="s">
        <v>144</v>
      </c>
      <c r="G16" s="29" t="s">
        <v>128</v>
      </c>
      <c r="H16" s="9" t="s">
        <v>2</v>
      </c>
      <c r="I16" s="23">
        <v>38384</v>
      </c>
      <c r="J16" s="9">
        <v>28</v>
      </c>
      <c r="K16" s="9" t="s">
        <v>111</v>
      </c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>
        <f t="shared" si="0"/>
        <v>0</v>
      </c>
    </row>
    <row r="17" spans="1:31" ht="15.75" customHeight="1">
      <c r="A17" s="24">
        <v>30028</v>
      </c>
      <c r="B17" s="28" t="s">
        <v>130</v>
      </c>
      <c r="C17" s="29" t="s">
        <v>128</v>
      </c>
      <c r="D17" s="32" t="s">
        <v>15</v>
      </c>
      <c r="E17" s="9" t="s">
        <v>120</v>
      </c>
      <c r="F17" s="9" t="s">
        <v>144</v>
      </c>
      <c r="G17" s="29" t="s">
        <v>128</v>
      </c>
      <c r="H17" s="9" t="s">
        <v>2</v>
      </c>
      <c r="I17" s="23">
        <v>38384</v>
      </c>
      <c r="J17" s="9">
        <v>28</v>
      </c>
      <c r="K17" s="9" t="s">
        <v>111</v>
      </c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>
        <f t="shared" si="0"/>
        <v>0</v>
      </c>
    </row>
    <row r="18" spans="1:31" ht="15.75" customHeight="1">
      <c r="A18" s="24">
        <v>50008</v>
      </c>
      <c r="B18" s="28" t="s">
        <v>131</v>
      </c>
      <c r="C18" s="29">
        <v>16249.966199999999</v>
      </c>
      <c r="D18" s="32" t="s">
        <v>15</v>
      </c>
      <c r="E18" s="7" t="s">
        <v>120</v>
      </c>
      <c r="F18" s="31" t="s">
        <v>120</v>
      </c>
      <c r="G18" s="15">
        <v>0.05</v>
      </c>
      <c r="H18" s="9" t="s">
        <v>2</v>
      </c>
      <c r="I18" s="23">
        <v>38384</v>
      </c>
      <c r="J18" s="9">
        <v>69</v>
      </c>
      <c r="K18" s="9" t="s">
        <v>111</v>
      </c>
      <c r="N18" s="61">
        <v>3</v>
      </c>
      <c r="O18" s="59">
        <v>9</v>
      </c>
      <c r="P18" s="59">
        <v>9</v>
      </c>
      <c r="Q18" s="132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>
        <f t="shared" si="0"/>
        <v>21000</v>
      </c>
    </row>
    <row r="19" spans="1:31" ht="15.75" customHeight="1">
      <c r="A19" s="24" t="s">
        <v>132</v>
      </c>
      <c r="B19" s="28" t="s">
        <v>133</v>
      </c>
      <c r="C19" s="29">
        <v>3066325</v>
      </c>
      <c r="D19" s="32" t="s">
        <v>17</v>
      </c>
      <c r="E19" s="7" t="s">
        <v>134</v>
      </c>
      <c r="F19" s="9" t="s">
        <v>134</v>
      </c>
      <c r="G19" s="15">
        <v>0.24</v>
      </c>
      <c r="H19" s="9" t="s">
        <v>1</v>
      </c>
      <c r="I19" s="23">
        <v>37865</v>
      </c>
      <c r="J19" s="9">
        <v>85</v>
      </c>
      <c r="K19" s="9" t="s">
        <v>111</v>
      </c>
      <c r="N19" s="59">
        <v>2156</v>
      </c>
      <c r="O19" s="59">
        <v>150</v>
      </c>
      <c r="P19" s="59">
        <v>439</v>
      </c>
      <c r="Q19" s="59">
        <v>46</v>
      </c>
      <c r="R19" s="59">
        <v>63</v>
      </c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>
        <f t="shared" si="0"/>
        <v>2854000</v>
      </c>
    </row>
    <row r="20" spans="1:31" ht="15.75" customHeight="1">
      <c r="A20" s="24" t="s">
        <v>187</v>
      </c>
      <c r="B20" s="28" t="s">
        <v>188</v>
      </c>
      <c r="C20" s="29">
        <v>246864</v>
      </c>
      <c r="D20" s="32" t="s">
        <v>17</v>
      </c>
      <c r="E20" s="7" t="s">
        <v>116</v>
      </c>
      <c r="F20" s="9" t="s">
        <v>116</v>
      </c>
      <c r="G20" s="15">
        <v>0.36</v>
      </c>
      <c r="H20" s="9" t="s">
        <v>1</v>
      </c>
      <c r="I20" s="23">
        <v>38322</v>
      </c>
      <c r="J20" s="9">
        <v>50</v>
      </c>
      <c r="K20" s="9" t="s">
        <v>111</v>
      </c>
      <c r="N20" s="61">
        <v>24</v>
      </c>
      <c r="O20" s="59">
        <v>13</v>
      </c>
      <c r="P20" s="59">
        <v>9</v>
      </c>
      <c r="Q20" s="59">
        <v>132</v>
      </c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0">
        <f t="shared" si="0"/>
        <v>178000</v>
      </c>
    </row>
    <row r="21" spans="1:31" ht="15.75" customHeight="1">
      <c r="A21" s="24" t="s">
        <v>189</v>
      </c>
      <c r="B21" s="28" t="s">
        <v>190</v>
      </c>
      <c r="C21" s="29">
        <v>261218</v>
      </c>
      <c r="D21" s="32" t="s">
        <v>17</v>
      </c>
      <c r="E21" s="7" t="s">
        <v>116</v>
      </c>
      <c r="F21" s="9" t="s">
        <v>116</v>
      </c>
      <c r="G21" s="15">
        <v>0.36</v>
      </c>
      <c r="H21" s="9" t="s">
        <v>2</v>
      </c>
      <c r="I21" s="23">
        <v>38322</v>
      </c>
      <c r="J21" s="9">
        <v>48</v>
      </c>
      <c r="N21" s="61">
        <v>119</v>
      </c>
      <c r="O21" s="61">
        <v>22</v>
      </c>
      <c r="P21" s="61">
        <v>10</v>
      </c>
      <c r="Q21" s="61">
        <v>12</v>
      </c>
      <c r="R21" s="61">
        <v>12</v>
      </c>
      <c r="S21" s="59">
        <v>334</v>
      </c>
      <c r="T21" s="59">
        <v>334</v>
      </c>
      <c r="U21" s="59">
        <v>334</v>
      </c>
      <c r="V21" s="59">
        <v>334</v>
      </c>
      <c r="W21" s="59">
        <v>334</v>
      </c>
      <c r="X21" s="59">
        <v>334</v>
      </c>
      <c r="Y21" s="59">
        <v>334</v>
      </c>
      <c r="Z21" s="59">
        <v>334</v>
      </c>
      <c r="AA21" s="59">
        <v>334</v>
      </c>
      <c r="AB21" s="59">
        <v>334</v>
      </c>
      <c r="AC21" s="59">
        <v>334</v>
      </c>
      <c r="AD21" s="59">
        <v>334</v>
      </c>
      <c r="AE21" s="60">
        <f t="shared" si="0"/>
        <v>4183000</v>
      </c>
    </row>
    <row r="22" spans="1:31" ht="15.75" customHeight="1">
      <c r="A22" s="24">
        <v>30084</v>
      </c>
      <c r="B22" s="28" t="s">
        <v>135</v>
      </c>
      <c r="C22" s="29">
        <v>153147.748684</v>
      </c>
      <c r="D22" s="32" t="s">
        <v>16</v>
      </c>
      <c r="E22" s="9" t="s">
        <v>118</v>
      </c>
      <c r="F22" s="9" t="s">
        <v>118</v>
      </c>
      <c r="G22" s="15">
        <v>0.2</v>
      </c>
      <c r="H22" s="9" t="s">
        <v>1</v>
      </c>
      <c r="I22" s="23">
        <v>38384</v>
      </c>
      <c r="J22" s="9">
        <v>34</v>
      </c>
      <c r="K22" s="9" t="s">
        <v>111</v>
      </c>
      <c r="N22" s="59">
        <v>42</v>
      </c>
      <c r="O22" s="59">
        <v>25</v>
      </c>
      <c r="P22" s="59">
        <v>14</v>
      </c>
      <c r="Q22" s="59">
        <v>12</v>
      </c>
      <c r="R22" s="59">
        <v>12</v>
      </c>
      <c r="S22" s="59">
        <v>37</v>
      </c>
      <c r="T22" s="59">
        <v>22</v>
      </c>
      <c r="U22" s="59">
        <v>18</v>
      </c>
      <c r="V22" s="60"/>
      <c r="W22" s="60"/>
      <c r="X22" s="60"/>
      <c r="Y22" s="60"/>
      <c r="Z22" s="60"/>
      <c r="AA22" s="60"/>
      <c r="AB22" s="60"/>
      <c r="AC22" s="60"/>
      <c r="AD22" s="60"/>
      <c r="AE22" s="60">
        <f t="shared" si="0"/>
        <v>182000</v>
      </c>
    </row>
    <row r="23" spans="1:31" ht="15.75" customHeight="1">
      <c r="A23" s="24">
        <v>50016</v>
      </c>
      <c r="B23" s="28" t="s">
        <v>136</v>
      </c>
      <c r="C23" s="29">
        <v>19499.95944</v>
      </c>
      <c r="D23" s="32" t="s">
        <v>15</v>
      </c>
      <c r="E23" s="7" t="s">
        <v>120</v>
      </c>
      <c r="F23" s="31" t="s">
        <v>120</v>
      </c>
      <c r="G23" s="15">
        <v>0.05</v>
      </c>
      <c r="H23" s="9" t="s">
        <v>3</v>
      </c>
      <c r="I23" s="23">
        <v>38504</v>
      </c>
      <c r="J23" s="9">
        <v>0</v>
      </c>
      <c r="K23" s="9" t="s">
        <v>111</v>
      </c>
      <c r="N23" s="60"/>
      <c r="O23" s="62"/>
      <c r="P23" s="62"/>
      <c r="Q23" s="62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>
        <f t="shared" si="0"/>
        <v>0</v>
      </c>
    </row>
    <row r="24" spans="1:31" ht="15.75" customHeight="1">
      <c r="A24" s="24">
        <v>50134</v>
      </c>
      <c r="B24" s="28" t="s">
        <v>137</v>
      </c>
      <c r="C24" s="29">
        <v>206403</v>
      </c>
      <c r="D24" s="32" t="s">
        <v>16</v>
      </c>
      <c r="E24" s="9" t="s">
        <v>134</v>
      </c>
      <c r="F24" s="9" t="s">
        <v>154</v>
      </c>
      <c r="G24" s="15">
        <v>0.44</v>
      </c>
      <c r="H24" s="9" t="s">
        <v>2</v>
      </c>
      <c r="I24" s="23">
        <v>38504</v>
      </c>
      <c r="J24" s="9">
        <v>16</v>
      </c>
      <c r="K24" s="9" t="s">
        <v>111</v>
      </c>
      <c r="N24" s="61">
        <v>13</v>
      </c>
      <c r="O24" s="61">
        <v>33</v>
      </c>
      <c r="P24" s="61">
        <v>15</v>
      </c>
      <c r="Q24" s="61">
        <v>17</v>
      </c>
      <c r="R24" s="61">
        <v>57</v>
      </c>
      <c r="S24" s="59">
        <v>340</v>
      </c>
      <c r="T24" s="59">
        <v>340</v>
      </c>
      <c r="U24" s="59">
        <v>340</v>
      </c>
      <c r="V24" s="59">
        <v>340</v>
      </c>
      <c r="W24" s="59">
        <v>340</v>
      </c>
      <c r="X24" s="59">
        <v>340</v>
      </c>
      <c r="Y24" s="60"/>
      <c r="Z24" s="60"/>
      <c r="AA24" s="60"/>
      <c r="AB24" s="60"/>
      <c r="AC24" s="60"/>
      <c r="AD24" s="60"/>
      <c r="AE24" s="60">
        <f t="shared" si="0"/>
        <v>2175000</v>
      </c>
    </row>
    <row r="25" spans="1:31" ht="15.75" customHeight="1">
      <c r="A25" s="24">
        <v>50021</v>
      </c>
      <c r="B25" s="28" t="s">
        <v>138</v>
      </c>
      <c r="C25" s="29">
        <v>12999.97296</v>
      </c>
      <c r="D25" s="32" t="s">
        <v>15</v>
      </c>
      <c r="E25" s="7" t="s">
        <v>120</v>
      </c>
      <c r="F25" s="31" t="s">
        <v>120</v>
      </c>
      <c r="G25" s="15">
        <v>0.05</v>
      </c>
      <c r="H25" s="9" t="s">
        <v>3</v>
      </c>
      <c r="I25" s="23">
        <v>38504</v>
      </c>
      <c r="J25" s="9">
        <v>0</v>
      </c>
      <c r="K25" s="9" t="s">
        <v>111</v>
      </c>
      <c r="N25" s="60"/>
      <c r="O25" s="62"/>
      <c r="P25" s="62"/>
      <c r="Q25" s="62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>
        <f t="shared" si="0"/>
        <v>0</v>
      </c>
    </row>
    <row r="26" spans="1:31" ht="15.75" customHeight="1">
      <c r="A26" s="24">
        <v>50136</v>
      </c>
      <c r="B26" s="28" t="s">
        <v>139</v>
      </c>
      <c r="C26" s="29">
        <v>173070</v>
      </c>
      <c r="D26" s="32" t="s">
        <v>16</v>
      </c>
      <c r="E26" s="9" t="s">
        <v>120</v>
      </c>
      <c r="F26" s="9" t="s">
        <v>120</v>
      </c>
      <c r="G26" s="15">
        <v>0.1</v>
      </c>
      <c r="H26" s="9" t="s">
        <v>1</v>
      </c>
      <c r="I26" s="23">
        <v>38534</v>
      </c>
      <c r="J26" s="9">
        <v>20</v>
      </c>
      <c r="K26" s="9" t="s">
        <v>111</v>
      </c>
      <c r="N26" s="61">
        <v>1</v>
      </c>
      <c r="O26" s="59">
        <v>18</v>
      </c>
      <c r="P26" s="59">
        <v>48</v>
      </c>
      <c r="Q26" s="59">
        <v>48</v>
      </c>
      <c r="R26" s="59">
        <v>47</v>
      </c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>
        <f t="shared" si="0"/>
        <v>162000</v>
      </c>
    </row>
    <row r="27" spans="1:31" ht="15.75" customHeight="1">
      <c r="A27" s="24">
        <v>50050</v>
      </c>
      <c r="B27" s="28" t="s">
        <v>140</v>
      </c>
      <c r="C27" s="29">
        <v>75600</v>
      </c>
      <c r="D27" s="32" t="s">
        <v>15</v>
      </c>
      <c r="E27" s="7" t="s">
        <v>120</v>
      </c>
      <c r="F27" s="31" t="s">
        <v>120</v>
      </c>
      <c r="G27" s="15">
        <v>0.05</v>
      </c>
      <c r="H27" s="9" t="s">
        <v>2</v>
      </c>
      <c r="I27" s="23">
        <v>38534</v>
      </c>
      <c r="J27" s="9">
        <v>15</v>
      </c>
      <c r="K27" s="9" t="s">
        <v>111</v>
      </c>
      <c r="N27" s="60">
        <v>1</v>
      </c>
      <c r="O27" s="61">
        <v>6</v>
      </c>
      <c r="P27" s="59">
        <v>29</v>
      </c>
      <c r="Q27" s="59">
        <v>29</v>
      </c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>
        <f t="shared" si="0"/>
        <v>65000</v>
      </c>
    </row>
    <row r="28" spans="1:31" ht="15.75" customHeight="1">
      <c r="A28" s="24">
        <v>30021</v>
      </c>
      <c r="B28" s="28" t="s">
        <v>141</v>
      </c>
      <c r="C28" s="29">
        <v>80663</v>
      </c>
      <c r="D28" s="32" t="s">
        <v>15</v>
      </c>
      <c r="E28" s="7" t="s">
        <v>120</v>
      </c>
      <c r="F28" s="31" t="s">
        <v>120</v>
      </c>
      <c r="G28" s="15">
        <v>0.05</v>
      </c>
      <c r="H28" s="9" t="s">
        <v>2</v>
      </c>
      <c r="I28" s="23">
        <v>38534</v>
      </c>
      <c r="J28" s="9">
        <v>15</v>
      </c>
      <c r="K28" s="9" t="s">
        <v>111</v>
      </c>
      <c r="N28" s="61">
        <v>0</v>
      </c>
      <c r="O28" s="59">
        <v>34</v>
      </c>
      <c r="P28" s="59">
        <v>34</v>
      </c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>
        <f t="shared" si="0"/>
        <v>68000</v>
      </c>
    </row>
    <row r="29" spans="1:31" ht="15.75" customHeight="1">
      <c r="A29" s="24">
        <v>50142</v>
      </c>
      <c r="B29" s="28" t="s">
        <v>142</v>
      </c>
      <c r="C29" s="29">
        <v>481000</v>
      </c>
      <c r="D29" s="32" t="s">
        <v>16</v>
      </c>
      <c r="E29" s="9" t="s">
        <v>118</v>
      </c>
      <c r="F29" s="9" t="s">
        <v>118</v>
      </c>
      <c r="G29" s="15">
        <v>0.23</v>
      </c>
      <c r="H29" s="9" t="s">
        <v>2</v>
      </c>
      <c r="I29" s="23">
        <v>38534</v>
      </c>
      <c r="J29" s="9">
        <v>6</v>
      </c>
      <c r="K29" s="9" t="s">
        <v>111</v>
      </c>
      <c r="N29" s="61">
        <v>0</v>
      </c>
      <c r="O29" s="61">
        <v>96</v>
      </c>
      <c r="P29" s="61">
        <v>96</v>
      </c>
      <c r="Q29" s="61">
        <v>96</v>
      </c>
      <c r="R29" s="61">
        <v>97</v>
      </c>
      <c r="S29" s="59">
        <v>167</v>
      </c>
      <c r="T29" s="59">
        <v>167</v>
      </c>
      <c r="U29" s="59">
        <v>167</v>
      </c>
      <c r="V29" s="59">
        <v>167</v>
      </c>
      <c r="W29" s="59">
        <v>167</v>
      </c>
      <c r="X29" s="59">
        <v>167</v>
      </c>
      <c r="Y29" s="59">
        <v>167</v>
      </c>
      <c r="Z29" s="59">
        <v>167</v>
      </c>
      <c r="AA29" s="59">
        <v>167</v>
      </c>
      <c r="AB29" s="59">
        <v>167</v>
      </c>
      <c r="AC29" s="59">
        <v>167</v>
      </c>
      <c r="AD29" s="59">
        <v>163</v>
      </c>
      <c r="AE29" s="60">
        <f t="shared" si="0"/>
        <v>2385000</v>
      </c>
    </row>
    <row r="30" spans="1:31" ht="15.75" customHeight="1">
      <c r="A30" s="24">
        <v>50130</v>
      </c>
      <c r="B30" s="28" t="s">
        <v>143</v>
      </c>
      <c r="C30" s="29">
        <v>300000</v>
      </c>
      <c r="D30" s="32" t="s">
        <v>16</v>
      </c>
      <c r="E30" s="9" t="s">
        <v>120</v>
      </c>
      <c r="F30" s="9" t="s">
        <v>144</v>
      </c>
      <c r="G30" s="15">
        <v>0.15</v>
      </c>
      <c r="H30" s="9" t="s">
        <v>2</v>
      </c>
      <c r="I30" s="23">
        <v>38534</v>
      </c>
      <c r="J30" s="9">
        <v>34</v>
      </c>
      <c r="K30" s="9" t="s">
        <v>111</v>
      </c>
      <c r="N30" s="61">
        <v>0</v>
      </c>
      <c r="O30" s="61">
        <v>30</v>
      </c>
      <c r="P30" s="59">
        <v>81</v>
      </c>
      <c r="Q30" s="59">
        <v>81</v>
      </c>
      <c r="R30" s="59">
        <v>81</v>
      </c>
      <c r="S30" s="62"/>
      <c r="T30" s="62"/>
      <c r="U30" s="62"/>
      <c r="V30" s="62"/>
      <c r="W30" s="60"/>
      <c r="X30" s="60"/>
      <c r="Y30" s="60"/>
      <c r="Z30" s="60"/>
      <c r="AA30" s="60"/>
      <c r="AB30" s="60"/>
      <c r="AC30" s="60"/>
      <c r="AD30" s="60"/>
      <c r="AE30" s="60">
        <f t="shared" si="0"/>
        <v>273000</v>
      </c>
    </row>
    <row r="31" spans="1:31" ht="15.75" customHeight="1">
      <c r="A31" s="24">
        <v>50131</v>
      </c>
      <c r="B31" s="28" t="s">
        <v>145</v>
      </c>
      <c r="C31" s="29">
        <v>300000</v>
      </c>
      <c r="D31" s="32" t="s">
        <v>16</v>
      </c>
      <c r="E31" s="7" t="s">
        <v>200</v>
      </c>
      <c r="F31" s="7" t="s">
        <v>144</v>
      </c>
      <c r="G31" s="15">
        <v>0.1</v>
      </c>
      <c r="H31" s="7" t="s">
        <v>146</v>
      </c>
      <c r="I31" s="7"/>
      <c r="J31" s="7">
        <v>0</v>
      </c>
      <c r="K31" s="7" t="s">
        <v>111</v>
      </c>
      <c r="N31" s="60"/>
      <c r="O31" s="60"/>
      <c r="P31" s="60"/>
      <c r="Q31" s="61">
        <v>40</v>
      </c>
      <c r="R31" s="61">
        <v>40</v>
      </c>
      <c r="S31" s="61">
        <v>40</v>
      </c>
      <c r="T31" s="59">
        <v>45</v>
      </c>
      <c r="U31" s="59">
        <v>45</v>
      </c>
      <c r="V31" s="59">
        <v>45</v>
      </c>
      <c r="W31" s="59">
        <v>45</v>
      </c>
      <c r="X31" s="60"/>
      <c r="Y31" s="60"/>
      <c r="Z31" s="60"/>
      <c r="AA31" s="60"/>
      <c r="AB31" s="60"/>
      <c r="AC31" s="60"/>
      <c r="AD31" s="60"/>
      <c r="AE31" s="60">
        <f t="shared" si="0"/>
        <v>300000</v>
      </c>
    </row>
    <row r="32" spans="1:31" ht="15.75" customHeight="1">
      <c r="A32" s="24">
        <v>50029</v>
      </c>
      <c r="B32" s="28" t="s">
        <v>147</v>
      </c>
      <c r="C32" s="29">
        <v>140999.70672</v>
      </c>
      <c r="D32" s="32" t="s">
        <v>16</v>
      </c>
      <c r="E32" s="9" t="s">
        <v>118</v>
      </c>
      <c r="F32" s="9" t="s">
        <v>118</v>
      </c>
      <c r="G32" s="15">
        <v>0.17</v>
      </c>
      <c r="H32" s="9" t="s">
        <v>146</v>
      </c>
      <c r="J32" s="9">
        <v>0</v>
      </c>
      <c r="K32" s="9" t="s">
        <v>111</v>
      </c>
      <c r="N32" s="60"/>
      <c r="O32" s="60"/>
      <c r="P32" s="61">
        <v>18</v>
      </c>
      <c r="Q32" s="61">
        <v>19</v>
      </c>
      <c r="R32" s="61">
        <v>19</v>
      </c>
      <c r="S32" s="59">
        <v>28</v>
      </c>
      <c r="T32" s="59">
        <v>28</v>
      </c>
      <c r="U32" s="59">
        <v>28</v>
      </c>
      <c r="V32" s="60"/>
      <c r="W32" s="60"/>
      <c r="X32" s="60"/>
      <c r="Y32" s="60"/>
      <c r="Z32" s="60"/>
      <c r="AA32" s="60"/>
      <c r="AB32" s="60"/>
      <c r="AC32" s="60"/>
      <c r="AD32" s="60"/>
      <c r="AE32" s="60">
        <f t="shared" si="0"/>
        <v>140000</v>
      </c>
    </row>
    <row r="33" spans="1:31" ht="15.75" customHeight="1">
      <c r="A33" s="24">
        <v>50135</v>
      </c>
      <c r="B33" s="28" t="s">
        <v>148</v>
      </c>
      <c r="C33" s="29">
        <v>108000</v>
      </c>
      <c r="D33" s="32" t="s">
        <v>17</v>
      </c>
      <c r="E33" s="7" t="s">
        <v>134</v>
      </c>
      <c r="F33" s="9" t="s">
        <v>155</v>
      </c>
      <c r="G33" s="15">
        <v>0.13</v>
      </c>
      <c r="H33" s="9" t="s">
        <v>2</v>
      </c>
      <c r="I33" s="23">
        <v>38504</v>
      </c>
      <c r="J33" s="9">
        <v>2</v>
      </c>
      <c r="K33" s="9" t="s">
        <v>111</v>
      </c>
      <c r="N33" s="61">
        <v>0</v>
      </c>
      <c r="O33" s="61">
        <v>22</v>
      </c>
      <c r="P33" s="61">
        <v>21</v>
      </c>
      <c r="Q33" s="59">
        <v>22</v>
      </c>
      <c r="R33" s="59">
        <v>22</v>
      </c>
      <c r="S33" s="59">
        <v>96</v>
      </c>
      <c r="T33" s="59">
        <v>96</v>
      </c>
      <c r="U33" s="59">
        <v>96</v>
      </c>
      <c r="V33" s="59">
        <v>96</v>
      </c>
      <c r="W33" s="59">
        <v>96</v>
      </c>
      <c r="X33" s="59">
        <v>96</v>
      </c>
      <c r="Y33" s="60"/>
      <c r="Z33" s="60"/>
      <c r="AA33" s="60"/>
      <c r="AB33" s="60"/>
      <c r="AC33" s="60"/>
      <c r="AD33" s="60"/>
      <c r="AE33" s="60">
        <f t="shared" si="0"/>
        <v>663000</v>
      </c>
    </row>
    <row r="34" spans="1:31" ht="33" customHeight="1">
      <c r="A34" s="107">
        <v>50052</v>
      </c>
      <c r="B34" s="30" t="s">
        <v>149</v>
      </c>
      <c r="C34" s="108">
        <v>894240</v>
      </c>
      <c r="D34" s="32" t="s">
        <v>87</v>
      </c>
      <c r="E34" s="9" t="s">
        <v>200</v>
      </c>
      <c r="F34" s="9" t="s">
        <v>144</v>
      </c>
      <c r="G34" s="15">
        <v>0.25</v>
      </c>
      <c r="H34" s="9">
        <v>2006</v>
      </c>
      <c r="J34" s="9">
        <v>0</v>
      </c>
      <c r="K34" s="9" t="s">
        <v>111</v>
      </c>
      <c r="N34" s="60"/>
      <c r="O34" s="60"/>
      <c r="P34" s="60"/>
      <c r="Q34" s="60"/>
      <c r="R34" s="60"/>
      <c r="S34" s="61">
        <v>7</v>
      </c>
      <c r="T34" s="61">
        <v>7</v>
      </c>
      <c r="U34" s="61">
        <v>7</v>
      </c>
      <c r="V34" s="59">
        <v>291</v>
      </c>
      <c r="W34" s="59">
        <v>291</v>
      </c>
      <c r="X34" s="59">
        <v>291</v>
      </c>
      <c r="Y34" s="62"/>
      <c r="Z34" s="62"/>
      <c r="AA34" s="62"/>
      <c r="AB34" s="60"/>
      <c r="AC34" s="60"/>
      <c r="AD34" s="60"/>
      <c r="AE34" s="60">
        <f t="shared" si="0"/>
        <v>894000</v>
      </c>
    </row>
    <row r="35" spans="2:32" ht="15.75" customHeight="1">
      <c r="B35" s="28" t="s">
        <v>151</v>
      </c>
      <c r="G35" s="15"/>
      <c r="AF35" s="60">
        <f>SUM(N35:AE35)*1000</f>
        <v>0</v>
      </c>
    </row>
    <row r="36" spans="6:32" ht="15.75" customHeight="1">
      <c r="F36" s="9" t="s">
        <v>158</v>
      </c>
      <c r="G36" s="9" t="s">
        <v>151</v>
      </c>
      <c r="N36" s="60">
        <f aca="true" t="shared" si="1" ref="N36:AE36">SUM(N4:N35)</f>
        <v>3002</v>
      </c>
      <c r="O36" s="60">
        <f t="shared" si="1"/>
        <v>794</v>
      </c>
      <c r="P36" s="60">
        <f t="shared" si="1"/>
        <v>997</v>
      </c>
      <c r="Q36" s="60">
        <f t="shared" si="1"/>
        <v>731</v>
      </c>
      <c r="R36" s="60">
        <f t="shared" si="1"/>
        <v>659</v>
      </c>
      <c r="S36" s="60">
        <f t="shared" si="1"/>
        <v>1154</v>
      </c>
      <c r="T36" s="60">
        <f t="shared" si="1"/>
        <v>1132</v>
      </c>
      <c r="U36" s="60">
        <f t="shared" si="1"/>
        <v>1105</v>
      </c>
      <c r="V36" s="60">
        <f t="shared" si="1"/>
        <v>1328</v>
      </c>
      <c r="W36" s="60">
        <f t="shared" si="1"/>
        <v>1328</v>
      </c>
      <c r="X36" s="60">
        <f t="shared" si="1"/>
        <v>1283</v>
      </c>
      <c r="Y36" s="60">
        <f t="shared" si="1"/>
        <v>501</v>
      </c>
      <c r="Z36" s="60">
        <f t="shared" si="1"/>
        <v>501</v>
      </c>
      <c r="AA36" s="60">
        <f t="shared" si="1"/>
        <v>501</v>
      </c>
      <c r="AB36" s="60">
        <f t="shared" si="1"/>
        <v>501</v>
      </c>
      <c r="AC36" s="60">
        <f t="shared" si="1"/>
        <v>501</v>
      </c>
      <c r="AD36" s="60">
        <f t="shared" si="1"/>
        <v>497</v>
      </c>
      <c r="AE36" s="60">
        <f t="shared" si="1"/>
        <v>16515000</v>
      </c>
      <c r="AF36" s="60">
        <f>SUM(N36:AE36)*1000</f>
        <v>16531515000</v>
      </c>
    </row>
  </sheetData>
  <mergeCells count="2">
    <mergeCell ref="E1:M1"/>
    <mergeCell ref="O2:Y2"/>
  </mergeCells>
  <printOptions/>
  <pageMargins left="0.25" right="0.25" top="0.51" bottom="0.59" header="0.13" footer="0.09"/>
  <pageSetup horizontalDpi="300" verticalDpi="3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ERCOT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dtroxtell</dc:creator>
  <cp:keywords/>
  <dc:description/>
  <cp:lastModifiedBy>tanderson</cp:lastModifiedBy>
  <cp:lastPrinted>2005-10-04T21:13:13Z</cp:lastPrinted>
  <dcterms:created xsi:type="dcterms:W3CDTF">2005-07-22T18:07:45Z</dcterms:created>
  <dcterms:modified xsi:type="dcterms:W3CDTF">2005-10-04T21:15:01Z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