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'Vote'!$E$35:$I$38</definedName>
    <definedName name="clearIndREPVote">'Vote'!$G$35:$I$38</definedName>
    <definedName name="clearIOU">'Vote'!$E$41:$I$43</definedName>
    <definedName name="clearIOUVote">'Vote'!$G$41:$I$43</definedName>
    <definedName name="clearMarketers">'Vote'!$E$29:$I$32</definedName>
    <definedName name="clearMarketersVote">'Vote'!$G$29:$I$32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'Vote'!$G$34:$I$39</definedName>
    <definedName name="IOU">'Vote'!$G$40:$I$44</definedName>
    <definedName name="Marketers">'Vote'!$G$28:$I$33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<sst xmlns="http://schemas.openxmlformats.org/spreadsheetml/2006/main" count="115" uniqueCount="79">
  <si>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</si>
  <si>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</si>
  <si>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</si>
  <si>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</si>
  <si>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</si>
  <si>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</si>
  <si>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</si>
  <si>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</si>
  <si>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</si>
  <si>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</si>
  <si>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</si>
  <si>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</si>
  <si>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</si>
  <si>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</si>
  <si>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</si>
  <si>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</si>
  <si>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</si>
  <si>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</si>
  <si>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</si>
  <si>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</si>
  <si>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</si>
  <si>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</si>
  <si>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</si>
  <si>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</si>
  <si>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</si>
  <si>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</si>
  <si>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</si>
  <si>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</si>
  <si>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</si>
  <si>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</si>
  <si>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</si>
  <si>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</si>
  <si>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</si>
  <si>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</si>
  <si>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</si>
  <si>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</si>
  <si>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</si>
  <si>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Clif Lange</t>
  </si>
  <si>
    <t>South Texas Electric Cooperative</t>
  </si>
  <si>
    <t>CPS Energy</t>
  </si>
  <si>
    <t>Luminant</t>
  </si>
  <si>
    <t>CenterPoint Energy</t>
  </si>
  <si>
    <t>Morgan Stanley</t>
  </si>
  <si>
    <t>Clayton Greer</t>
  </si>
  <si>
    <t>John Varnell</t>
  </si>
  <si>
    <t>Amanda Frazier</t>
  </si>
  <si>
    <t>Chris Lyons</t>
  </si>
  <si>
    <t>Exelon</t>
  </si>
  <si>
    <t>Tayaun Messer</t>
  </si>
  <si>
    <t>Reliant Energy Retail Services</t>
  </si>
  <si>
    <t>Bill Barnes</t>
  </si>
  <si>
    <t>Prepared by: B. Albracht</t>
  </si>
  <si>
    <t>OPUC</t>
  </si>
  <si>
    <t>Marie Boren</t>
  </si>
  <si>
    <t>Thresa Allen</t>
  </si>
  <si>
    <t>Iberdrola Renewables</t>
  </si>
  <si>
    <t>Clint Sandidge</t>
  </si>
  <si>
    <t>Smith Day</t>
  </si>
  <si>
    <t>Denton Municipal Electric</t>
  </si>
  <si>
    <t>Noble Americas Energy Solutions</t>
  </si>
  <si>
    <t>Melissa Trevino</t>
  </si>
  <si>
    <t>Daniela Hammons (Patrick Peters)</t>
  </si>
  <si>
    <t>David Detelich (David Kee)</t>
  </si>
  <si>
    <t>Austin Energy</t>
  </si>
  <si>
    <t>Adrianne Brandt</t>
  </si>
  <si>
    <t>Direct Energy</t>
  </si>
  <si>
    <t>Sandy Morris</t>
  </si>
  <si>
    <t>Citigroup</t>
  </si>
  <si>
    <t>Eric Goff</t>
  </si>
  <si>
    <t>Calpine</t>
  </si>
  <si>
    <t>Randy Jones</t>
  </si>
  <si>
    <t>LCRA</t>
  </si>
  <si>
    <t>Jennifer Robertson</t>
  </si>
  <si>
    <t>Chaparral</t>
  </si>
  <si>
    <t>Floyd Trefny</t>
  </si>
  <si>
    <t>Need &gt;50% to Pass</t>
  </si>
  <si>
    <t>Motion Carries</t>
  </si>
  <si>
    <t>Date: 20150611</t>
  </si>
  <si>
    <t>PRS Motion: GreerFrazier motion to recommend approval of NPRR649 per WMS comments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</si>
</sst>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78</v>
      </c>
      <c r="C3" s="68"/>
      <c r="D3" s="68"/>
      <c r="E3" s="6"/>
      <c r="F3" s="56" t="s">
        <v>22</v>
      </c>
      <c r="G3" s="64" t="s">
        <v>76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77</v>
      </c>
      <c r="C5" s="15"/>
      <c r="D5" s="7"/>
      <c r="E5" s="6"/>
      <c r="F5" s="58" t="s">
        <v>20</v>
      </c>
      <c r="G5" s="59">
        <f>IF((G53+H53)=0,"",G53)</f>
        <v>5</v>
      </c>
      <c r="H5" s="59">
        <f>IF((G53+H53)=0,"",H53)</f>
        <v>2</v>
      </c>
      <c r="I5" s="60">
        <f>I53</f>
        <v>4</v>
      </c>
    </row>
    <row r="6" spans="2:9" ht="22.5" customHeight="1">
      <c r="B6" s="6" t="s">
        <v>51</v>
      </c>
      <c r="C6" s="14"/>
      <c r="D6" s="15"/>
      <c r="E6" s="16"/>
      <c r="F6" s="62" t="s">
        <v>75</v>
      </c>
      <c r="G6" s="61">
        <f>G54</f>
        <v>0.7142857142857143</v>
      </c>
      <c r="H6" s="61">
        <f>H54</f>
        <v>0.2857142857142857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60</v>
      </c>
      <c r="F11" s="33"/>
      <c r="G11" s="51"/>
      <c r="H11" s="33"/>
      <c r="I11" s="20"/>
    </row>
    <row r="12" spans="2:9" ht="11.25">
      <c r="B12" s="32" t="s">
        <v>73</v>
      </c>
      <c r="C12" s="34"/>
      <c r="D12" s="37" t="s">
        <v>19</v>
      </c>
      <c r="E12" s="52" t="s">
        <v>74</v>
      </c>
      <c r="F12" s="33" t="s">
        <v>15</v>
      </c>
      <c r="G12" s="51"/>
      <c r="H12" s="51">
        <v>0.5</v>
      </c>
      <c r="I12" s="20"/>
    </row>
    <row r="13" spans="2:9" ht="11.25">
      <c r="B13" s="32" t="s">
        <v>52</v>
      </c>
      <c r="C13" s="34"/>
      <c r="D13" s="37" t="s">
        <v>17</v>
      </c>
      <c r="E13" s="52" t="s">
        <v>53</v>
      </c>
      <c r="F13" s="51" t="s">
        <v>15</v>
      </c>
      <c r="G13" s="33"/>
      <c r="H13" s="51">
        <v>0.5</v>
      </c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0</v>
      </c>
      <c r="H15" s="30">
        <f>SUM(H10:H14)</f>
        <v>1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48</v>
      </c>
      <c r="F17" s="25"/>
      <c r="G17" s="50"/>
      <c r="H17" s="26"/>
      <c r="I17" s="20"/>
    </row>
    <row r="18" spans="2:9" s="22" customFormat="1" ht="11.25">
      <c r="B18" s="23" t="s">
        <v>71</v>
      </c>
      <c r="C18" s="23"/>
      <c r="D18" s="23"/>
      <c r="E18" s="24" t="s">
        <v>72</v>
      </c>
      <c r="F18" s="25" t="s">
        <v>15</v>
      </c>
      <c r="G18" s="50"/>
      <c r="H18" s="50">
        <v>0.5</v>
      </c>
      <c r="I18" s="20"/>
    </row>
    <row r="19" spans="2:9" s="22" customFormat="1" ht="11.25">
      <c r="B19" s="23" t="s">
        <v>38</v>
      </c>
      <c r="C19" s="23"/>
      <c r="D19" s="23"/>
      <c r="E19" s="24" t="s">
        <v>37</v>
      </c>
      <c r="F19" s="25" t="s">
        <v>15</v>
      </c>
      <c r="G19" s="50"/>
      <c r="H19" s="50">
        <v>0.5</v>
      </c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20</v>
      </c>
      <c r="F21" s="28">
        <f>COUNTA(F16:F20)</f>
        <v>2</v>
      </c>
      <c r="G21" s="29">
        <f>SUM(G16:G20)</f>
        <v>0</v>
      </c>
      <c r="H21" s="30">
        <f>SUM(H16:H20)</f>
        <v>1</v>
      </c>
      <c r="I21" s="28">
        <f>COUNTA(I16:I20)</f>
        <v>0</v>
      </c>
    </row>
    <row r="22" spans="2:9" ht="11.25">
      <c r="B22" s="6" t="s">
        <v>31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55</v>
      </c>
      <c r="C23" s="32"/>
      <c r="D23" s="32"/>
      <c r="E23" s="52" t="s">
        <v>54</v>
      </c>
      <c r="F23" s="25" t="s">
        <v>15</v>
      </c>
      <c r="G23" s="51">
        <v>0.3333333333333333</v>
      </c>
      <c r="H23" s="33"/>
      <c r="I23" s="20"/>
    </row>
    <row r="24" spans="2:9" ht="11.25">
      <c r="B24" s="32" t="s">
        <v>69</v>
      </c>
      <c r="C24" s="32"/>
      <c r="D24" s="32"/>
      <c r="E24" s="52" t="s">
        <v>70</v>
      </c>
      <c r="F24" s="25" t="s">
        <v>15</v>
      </c>
      <c r="G24" s="51">
        <v>0.3333333333333333</v>
      </c>
      <c r="H24" s="33"/>
      <c r="I24" s="20"/>
    </row>
    <row r="25" spans="2:9" ht="11.25">
      <c r="B25" s="32" t="s">
        <v>47</v>
      </c>
      <c r="C25" s="32"/>
      <c r="D25" s="32"/>
      <c r="E25" s="52" t="s">
        <v>46</v>
      </c>
      <c r="F25" s="25" t="s">
        <v>15</v>
      </c>
      <c r="G25" s="51">
        <v>0.3333333333333333</v>
      </c>
      <c r="H25" s="51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20</v>
      </c>
      <c r="F27" s="28">
        <f>COUNTA(F22:F26)</f>
        <v>3</v>
      </c>
      <c r="G27" s="29">
        <f>SUM(G22:G26)</f>
        <v>1</v>
      </c>
      <c r="H27" s="30">
        <f>SUM(H22:H26)</f>
        <v>0</v>
      </c>
      <c r="I27" s="28">
        <f>COUNTA(I22:I26)</f>
        <v>0</v>
      </c>
    </row>
    <row r="28" spans="2:9" ht="11.25">
      <c r="B28" s="6" t="s">
        <v>12</v>
      </c>
      <c r="C28" s="6"/>
      <c r="D28" s="6"/>
      <c r="E28" s="16"/>
      <c r="F28" s="20"/>
      <c r="G28" s="21"/>
      <c r="H28" s="21"/>
      <c r="I28" s="20"/>
    </row>
    <row r="29" spans="2:9" ht="11.25">
      <c r="B29" s="32" t="s">
        <v>42</v>
      </c>
      <c r="C29" s="32"/>
      <c r="D29" s="32"/>
      <c r="E29" s="52" t="s">
        <v>43</v>
      </c>
      <c r="F29" s="25" t="s">
        <v>15</v>
      </c>
      <c r="G29" s="51">
        <v>0.5</v>
      </c>
      <c r="H29" s="51"/>
      <c r="I29" s="20"/>
    </row>
    <row r="30" spans="2:9" ht="11.25">
      <c r="B30" s="32" t="s">
        <v>67</v>
      </c>
      <c r="C30" s="32"/>
      <c r="D30" s="32"/>
      <c r="E30" s="52" t="s">
        <v>68</v>
      </c>
      <c r="F30" s="25" t="s">
        <v>15</v>
      </c>
      <c r="G30" s="51">
        <v>0.5</v>
      </c>
      <c r="H30" s="51"/>
      <c r="I30" s="20"/>
    </row>
    <row r="31" spans="2:9" ht="11.25">
      <c r="B31" s="32" t="s">
        <v>36</v>
      </c>
      <c r="C31" s="32"/>
      <c r="D31" s="32"/>
      <c r="E31" s="52" t="s">
        <v>44</v>
      </c>
      <c r="F31" s="25" t="s">
        <v>15</v>
      </c>
      <c r="G31" s="51"/>
      <c r="H31" s="33"/>
      <c r="I31" s="20" t="s">
        <v>21</v>
      </c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COUNTA(F28:F32)</f>
        <v>3</v>
      </c>
      <c r="G33" s="29">
        <f>SUM(G28:G32)</f>
        <v>1</v>
      </c>
      <c r="H33" s="30">
        <f>SUM(H28:H32)</f>
        <v>0</v>
      </c>
      <c r="I33" s="28">
        <f>COUNTA(I28:I32)</f>
        <v>1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49</v>
      </c>
      <c r="C35" s="32"/>
      <c r="D35" s="32"/>
      <c r="E35" s="52" t="s">
        <v>50</v>
      </c>
      <c r="F35" s="25" t="s">
        <v>15</v>
      </c>
      <c r="G35" s="51">
        <v>0.5</v>
      </c>
      <c r="H35" s="33"/>
      <c r="I35" s="20"/>
    </row>
    <row r="36" spans="2:9" ht="11.25">
      <c r="B36" s="32" t="s">
        <v>65</v>
      </c>
      <c r="C36" s="32"/>
      <c r="D36" s="32"/>
      <c r="E36" s="52" t="s">
        <v>66</v>
      </c>
      <c r="F36" s="25" t="s">
        <v>15</v>
      </c>
      <c r="G36" s="51"/>
      <c r="H36" s="33"/>
      <c r="I36" s="20" t="s">
        <v>21</v>
      </c>
    </row>
    <row r="37" spans="2:9" ht="11.25">
      <c r="B37" s="32" t="s">
        <v>59</v>
      </c>
      <c r="C37" s="32"/>
      <c r="D37" s="32"/>
      <c r="E37" s="52" t="s">
        <v>56</v>
      </c>
      <c r="F37" s="25" t="s">
        <v>15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20</v>
      </c>
      <c r="F39" s="28">
        <f>COUNTA(F34:F37)</f>
        <v>3</v>
      </c>
      <c r="G39" s="29">
        <f>SUM(G34:G37)</f>
        <v>1</v>
      </c>
      <c r="H39" s="30">
        <f>SUM(H34:H37)</f>
        <v>0</v>
      </c>
      <c r="I39" s="28">
        <f>COUNTA(I34:I37)</f>
        <v>1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40</v>
      </c>
      <c r="C41" s="32"/>
      <c r="D41" s="32"/>
      <c r="E41" s="52" t="s">
        <v>45</v>
      </c>
      <c r="F41" s="25" t="s">
        <v>15</v>
      </c>
      <c r="G41" s="51">
        <v>1</v>
      </c>
      <c r="H41" s="51"/>
      <c r="I41" s="20"/>
    </row>
    <row r="42" spans="2:9" ht="11.25">
      <c r="B42" s="32" t="s">
        <v>41</v>
      </c>
      <c r="C42" s="32"/>
      <c r="D42" s="32"/>
      <c r="E42" s="52" t="s">
        <v>61</v>
      </c>
      <c r="F42" s="25" t="s">
        <v>15</v>
      </c>
      <c r="G42" s="51"/>
      <c r="H42" s="33"/>
      <c r="I42" s="20" t="s">
        <v>21</v>
      </c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1</v>
      </c>
    </row>
    <row r="45" spans="2:9" ht="11.25">
      <c r="B45" s="6" t="s">
        <v>11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58</v>
      </c>
      <c r="C46" s="32"/>
      <c r="D46" s="32"/>
      <c r="E46" s="52" t="s">
        <v>57</v>
      </c>
      <c r="F46" s="25" t="s">
        <v>15</v>
      </c>
      <c r="G46" s="51"/>
      <c r="H46" s="33"/>
      <c r="I46" s="20" t="s">
        <v>21</v>
      </c>
    </row>
    <row r="47" spans="2:9" ht="11.25">
      <c r="B47" s="32" t="s">
        <v>63</v>
      </c>
      <c r="C47" s="32"/>
      <c r="D47" s="32"/>
      <c r="E47" s="52" t="s">
        <v>64</v>
      </c>
      <c r="F47" s="25" t="s">
        <v>15</v>
      </c>
      <c r="G47" s="51">
        <v>0.5</v>
      </c>
      <c r="H47" s="33"/>
      <c r="I47" s="20"/>
    </row>
    <row r="48" spans="2:9" ht="11.25">
      <c r="B48" s="32" t="s">
        <v>39</v>
      </c>
      <c r="C48" s="32"/>
      <c r="D48" s="32"/>
      <c r="E48" s="52" t="s">
        <v>62</v>
      </c>
      <c r="F48" s="25" t="s">
        <v>15</v>
      </c>
      <c r="G48" s="51">
        <v>0.5</v>
      </c>
      <c r="H48" s="33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1</v>
      </c>
    </row>
    <row r="51" spans="2:9" ht="11.25">
      <c r="B51" s="6" t="s">
        <v>8</v>
      </c>
      <c r="C51" s="14"/>
      <c r="D51" s="14"/>
      <c r="E51" s="38"/>
      <c r="F51" s="8"/>
      <c r="G51" s="39"/>
      <c r="H51" s="40"/>
      <c r="I51" s="11"/>
    </row>
    <row r="52" spans="2:9" ht="11.25">
      <c r="B52" s="16"/>
      <c r="C52" s="14"/>
      <c r="D52" s="14"/>
      <c r="E52" s="16"/>
      <c r="F52" s="8"/>
      <c r="G52" s="41"/>
      <c r="H52" s="41"/>
      <c r="I52" s="42" t="s">
        <v>7</v>
      </c>
    </row>
    <row r="53" spans="2:9" ht="12" thickBot="1">
      <c r="B53" s="16"/>
      <c r="C53" s="6"/>
      <c r="D53" s="6"/>
      <c r="E53" s="1" t="s">
        <v>20</v>
      </c>
      <c r="F53" s="28">
        <f>F15+F21+F50+F44+F27+F39+F33</f>
        <v>18</v>
      </c>
      <c r="G53" s="43">
        <f>G15+G21+G50+G44+G27+G39+G33</f>
        <v>5</v>
      </c>
      <c r="H53" s="43">
        <f>H15+H21+H50+H44+H27+H39+H33</f>
        <v>2</v>
      </c>
      <c r="I53" s="28">
        <f>I15+I21+I50+I44+I27+I39+I33</f>
        <v>4</v>
      </c>
    </row>
    <row r="54" spans="2:9" ht="12.75" thickBot="1" thickTop="1">
      <c r="B54" s="44"/>
      <c r="C54" s="16"/>
      <c r="D54" s="16"/>
      <c r="E54" s="16"/>
      <c r="F54" s="1" t="s">
        <v>5</v>
      </c>
      <c r="G54" s="45">
        <f>IF((G53+H53)=0,"",G53/(G53+H53))</f>
        <v>0.7142857142857143</v>
      </c>
      <c r="H54" s="45">
        <f>IF((G53+H53)=0,"",H53/(G53+H53))</f>
        <v>0.2857142857142857</v>
      </c>
      <c r="I54" s="19"/>
    </row>
    <row r="55" spans="2:9" ht="12" thickTop="1">
      <c r="B55" s="44"/>
      <c r="C55" s="16"/>
      <c r="D55" s="16"/>
      <c r="E55" s="16"/>
      <c r="F55" s="8"/>
      <c r="G55" s="8"/>
      <c r="H55" s="8"/>
      <c r="I55" s="11"/>
    </row>
    <row r="57" ht="12" hidden="1" thickBot="1">
      <c r="B57" s="47" t="s">
        <v>25</v>
      </c>
    </row>
    <row r="58" ht="12" hidden="1" thickTop="1">
      <c r="B58" s="48" t="s">
        <v>18</v>
      </c>
    </row>
    <row r="59" ht="11.25" hidden="1">
      <c r="B59" s="48" t="s">
        <v>17</v>
      </c>
    </row>
    <row r="60" ht="11.25" hidden="1">
      <c r="B60" s="49" t="s">
        <v>19</v>
      </c>
    </row>
    <row r="61" ht="11.25" hidden="1"/>
    <row r="62" ht="12" hidden="1" thickBot="1">
      <c r="B62" s="47" t="s">
        <v>26</v>
      </c>
    </row>
    <row r="63" ht="12" hidden="1" thickTop="1">
      <c r="B63" s="48" t="s">
        <v>23</v>
      </c>
    </row>
    <row r="64" ht="11.25" hidden="1">
      <c r="B64" s="63" t="s">
        <v>24</v>
      </c>
    </row>
    <row r="65" ht="11.25" hidden="1"/>
    <row r="66" ht="12" hidden="1" thickBot="1">
      <c r="B66" s="47" t="s">
        <v>27</v>
      </c>
    </row>
    <row r="67" ht="12" hidden="1" thickTop="1">
      <c r="B67" s="48" t="s">
        <v>21</v>
      </c>
    </row>
    <row r="68" ht="11.25" hidden="1">
      <c r="B68" s="49"/>
    </row>
    <row r="69" ht="11.25" hidden="1"/>
    <row r="70" ht="12" hidden="1" thickBot="1">
      <c r="B70" s="47" t="s">
        <v>28</v>
      </c>
    </row>
    <row r="71" ht="12" hidden="1" thickTop="1">
      <c r="B71" s="48" t="s">
        <v>15</v>
      </c>
    </row>
    <row r="72" ht="11.25" hidden="1">
      <c r="B72" s="49"/>
    </row>
    <row r="73" ht="11.25" hidden="1"/>
    <row r="74" ht="12" hidden="1" thickBot="1">
      <c r="B74" s="47" t="s">
        <v>29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30</v>
      </c>
    </row>
    <row r="79" ht="12" hidden="1" thickTop="1">
      <c r="B79" s="48">
        <v>1</v>
      </c>
    </row>
    <row r="80" ht="11.25" hidden="1">
      <c r="B8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8:I28 F26:I26 F20:I20 F22:I22 F34:I34 F32:I32 F43:I43 I45 I10 F14:I14 F16:I16">
      <formula1>#REF!</formula1>
    </dataValidation>
    <dataValidation type="list" showInputMessage="1" showErrorMessage="1" sqref="F41:F42 F29:F31 F17:F19 F23:F25 F35:F38 F46:F48">
      <formula1>$B$71:$B$72</formula1>
    </dataValidation>
    <dataValidation type="list" showInputMessage="1" showErrorMessage="1" sqref="I41:I42 I29:I31 I17:I19 I23:I25 I11:I13 I35:I38 I46:I48">
      <formula1>$B$67:$B$68</formula1>
    </dataValidation>
    <dataValidation type="list" allowBlank="1" showInputMessage="1" showErrorMessage="1" sqref="F11:F13">
      <formula1>$B$71:$B$72</formula1>
    </dataValidation>
    <dataValidation type="list" showInputMessage="1" showErrorMessage="1" sqref="D11:D13">
      <formula1>$B$58:$B$60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2015-06-11T18:30:50Z</dcterms:modified>
  <cp:category/>
  <cp:version/>
  <cp:contentType/>
  <cp:contentStatus/>
</cp:coreProperties>
</file>