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'Vote'!$E$23:$I$28</definedName>
    <definedName name="clearIndGenVote">'Vote'!$G$23:$I$28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'Vote'!$E$31:$I$35</definedName>
    <definedName name="clearMarketersVote">'Vote'!$G$31:$I$35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'Vote'!$G$22:$I$29</definedName>
    <definedName name="IndREP">'Vote'!$G$37:$I$41</definedName>
    <definedName name="IOU">'Vote'!$G$42:$I$47</definedName>
    <definedName name="Marketers">'Vote'!$G$30:$I$36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<sst xmlns="http://schemas.openxmlformats.org/spreadsheetml/2006/main" count="121" uniqueCount="85">
  <si>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</si>
  <si>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</si>
  <si>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</si>
  <si>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</si>
  <si>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</si>
  <si>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</si>
  <si>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</si>
  <si>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</si>
  <si>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</si>
  <si>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</si>
  <si>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</si>
  <si>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</si>
  <si>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</si>
  <si>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</si>
  <si>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</si>
  <si>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</si>
  <si>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</si>
  <si>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</si>
  <si>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</si>
  <si>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</si>
  <si>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</si>
  <si>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</si>
  <si>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</si>
  <si>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</si>
  <si>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</si>
  <si>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</si>
  <si>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</si>
  <si>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</si>
  <si>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</si>
  <si>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</si>
  <si>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</si>
  <si>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</si>
  <si>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</si>
  <si>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</si>
  <si>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</si>
  <si>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</si>
  <si>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</si>
  <si>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</si>
  <si>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</si>
  <si>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</si>
  <si>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</si>
  <si>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</si>
  <si>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</si>
  <si>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</si>
  <si>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</si>
  <si>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Diana Coleman</t>
  </si>
  <si>
    <t>Shari Heino</t>
  </si>
  <si>
    <t>Luminant Generation</t>
  </si>
  <si>
    <t>Oncor</t>
  </si>
  <si>
    <t>Martha Henson</t>
  </si>
  <si>
    <t>Prepared by: Suzy Clifton</t>
  </si>
  <si>
    <t>AEP Service Corporation</t>
  </si>
  <si>
    <t>Blake Gross</t>
  </si>
  <si>
    <t>David Detelich</t>
  </si>
  <si>
    <t>South Texas Electric Cooperative</t>
  </si>
  <si>
    <t>Lucas Turner</t>
  </si>
  <si>
    <t>Ian Haley</t>
  </si>
  <si>
    <t>Duke Energy</t>
  </si>
  <si>
    <t>Tom Paff</t>
  </si>
  <si>
    <t>Bill Barnes</t>
  </si>
  <si>
    <t>Just Energy</t>
  </si>
  <si>
    <t>Eric Blakey</t>
  </si>
  <si>
    <t>Date:  20190411</t>
  </si>
  <si>
    <t>Smith Day (Bob Wittmeyer)</t>
  </si>
  <si>
    <t>Citigroup Energy</t>
  </si>
  <si>
    <t>Eric Goff</t>
  </si>
  <si>
    <t>PEC</t>
  </si>
  <si>
    <t xml:space="preserve">Christian Powell </t>
  </si>
  <si>
    <t>Kevin Bunch</t>
  </si>
  <si>
    <t>EDF Energy Services</t>
  </si>
  <si>
    <t>LoneStar Transmission</t>
  </si>
  <si>
    <t xml:space="preserve">Bryan Sams </t>
  </si>
  <si>
    <t xml:space="preserve">LCRA </t>
  </si>
  <si>
    <t>Jennifer Robertson</t>
  </si>
  <si>
    <t>Calpine</t>
  </si>
  <si>
    <t xml:space="preserve">Brandon Whittle </t>
  </si>
  <si>
    <t>Caitlin Smith</t>
  </si>
  <si>
    <t>Invenergy</t>
  </si>
  <si>
    <t>Austin Energy</t>
  </si>
  <si>
    <t xml:space="preserve">Murali Sitheraj </t>
  </si>
  <si>
    <t>ENGIE</t>
  </si>
  <si>
    <t>Bob Helton</t>
  </si>
  <si>
    <t>Need &gt;50% to Pass</t>
  </si>
  <si>
    <t>Motion Carries</t>
  </si>
  <si>
    <t>PRS Motion:  To table NPRR872 for one month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</si>
</sst>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42" zoomScaleNormal="142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6" t="s">
        <v>22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IF((G56+H56)=0,"",G56)</f>
        <v>4.666666666666666</v>
      </c>
      <c r="H5" s="59">
        <f>IF((G56+H56)=0,"",H56)</f>
        <v>2.333333333333333</v>
      </c>
      <c r="I5" s="60">
        <f>I56</f>
        <v>1</v>
      </c>
    </row>
    <row r="6" spans="2:9" ht="22.5" customHeight="1">
      <c r="B6" s="6" t="s">
        <v>50</v>
      </c>
      <c r="C6" s="14"/>
      <c r="D6" s="15"/>
      <c r="E6" s="16"/>
      <c r="F6" s="62" t="s">
        <v>82</v>
      </c>
      <c r="G6" s="61">
        <f>G57</f>
        <v>0.6666666666666666</v>
      </c>
      <c r="H6" s="61">
        <f>H57</f>
        <v>0.3333333333333333</v>
      </c>
      <c r="I6" s="17"/>
    </row>
    <row r="7" spans="2:9" ht="8.2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45</v>
      </c>
      <c r="F11" s="33"/>
      <c r="G11" s="51"/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1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46</v>
      </c>
      <c r="F16" s="25" t="s">
        <v>15</v>
      </c>
      <c r="G16" s="50">
        <v>0.25</v>
      </c>
      <c r="H16" s="26"/>
      <c r="I16" s="20"/>
    </row>
    <row r="17" spans="2:9" s="22" customFormat="1" ht="11.25">
      <c r="B17" s="23" t="s">
        <v>66</v>
      </c>
      <c r="C17" s="23"/>
      <c r="D17" s="23"/>
      <c r="E17" s="24" t="s">
        <v>67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64" t="s">
        <v>15</v>
      </c>
      <c r="G18" s="50">
        <v>0.25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55</v>
      </c>
      <c r="F19" s="25" t="s">
        <v>15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47</v>
      </c>
      <c r="C23" s="32"/>
      <c r="D23" s="32"/>
      <c r="E23" s="52" t="s">
        <v>56</v>
      </c>
      <c r="F23" s="25" t="s">
        <v>15</v>
      </c>
      <c r="G23" s="51"/>
      <c r="H23" s="51">
        <v>0.2</v>
      </c>
      <c r="I23" s="20"/>
    </row>
    <row r="24" spans="2:9" ht="11.25">
      <c r="B24" s="32" t="s">
        <v>80</v>
      </c>
      <c r="C24" s="32"/>
      <c r="D24" s="32"/>
      <c r="E24" s="52" t="s">
        <v>81</v>
      </c>
      <c r="F24" s="25" t="s">
        <v>15</v>
      </c>
      <c r="G24" s="51"/>
      <c r="H24" s="51">
        <v>0.2</v>
      </c>
      <c r="I24" s="20"/>
    </row>
    <row r="25" spans="2:9" ht="11.25">
      <c r="B25" s="32" t="s">
        <v>74</v>
      </c>
      <c r="C25" s="32"/>
      <c r="D25" s="32"/>
      <c r="E25" s="52" t="s">
        <v>75</v>
      </c>
      <c r="F25" s="25" t="s">
        <v>15</v>
      </c>
      <c r="G25" s="51"/>
      <c r="H25" s="51">
        <v>0.2</v>
      </c>
      <c r="I25" s="20"/>
    </row>
    <row r="26" spans="2:9" ht="11.25">
      <c r="B26" s="32" t="s">
        <v>77</v>
      </c>
      <c r="C26" s="32"/>
      <c r="D26" s="32"/>
      <c r="E26" s="52" t="s">
        <v>76</v>
      </c>
      <c r="F26" s="25" t="s">
        <v>15</v>
      </c>
      <c r="G26" s="51"/>
      <c r="H26" s="51">
        <v>0.2</v>
      </c>
      <c r="I26" s="20"/>
    </row>
    <row r="27" spans="2:9" ht="11.25">
      <c r="B27" s="32" t="s">
        <v>57</v>
      </c>
      <c r="C27" s="32"/>
      <c r="D27" s="32"/>
      <c r="E27" s="52" t="s">
        <v>58</v>
      </c>
      <c r="F27" s="25" t="s">
        <v>15</v>
      </c>
      <c r="G27" s="51"/>
      <c r="H27" s="51">
        <v>0.2</v>
      </c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COUNTA(F22:F28)</f>
        <v>5</v>
      </c>
      <c r="G29" s="29">
        <f>SUM(G22:G28)</f>
        <v>0</v>
      </c>
      <c r="H29" s="30">
        <f>SUM(H22:H28)</f>
        <v>1</v>
      </c>
      <c r="I29" s="28">
        <f>COUNTA(I22:I28)</f>
        <v>0</v>
      </c>
    </row>
    <row r="30" spans="2:9" ht="11.25">
      <c r="B30" s="6" t="s">
        <v>12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36</v>
      </c>
      <c r="C31" s="32"/>
      <c r="D31" s="32"/>
      <c r="E31" s="52" t="s">
        <v>40</v>
      </c>
      <c r="F31" s="25" t="s">
        <v>15</v>
      </c>
      <c r="G31" s="51">
        <v>0.25</v>
      </c>
      <c r="H31" s="51"/>
      <c r="I31" s="20"/>
    </row>
    <row r="32" spans="2:9" ht="11.25">
      <c r="B32" s="32" t="s">
        <v>69</v>
      </c>
      <c r="C32" s="32"/>
      <c r="D32" s="32"/>
      <c r="E32" s="52" t="s">
        <v>68</v>
      </c>
      <c r="F32" s="25" t="s">
        <v>15</v>
      </c>
      <c r="G32" s="51">
        <v>0.25</v>
      </c>
      <c r="H32" s="51"/>
      <c r="I32" s="20"/>
    </row>
    <row r="33" spans="2:9" ht="11.25">
      <c r="B33" s="32" t="s">
        <v>64</v>
      </c>
      <c r="C33" s="32"/>
      <c r="D33" s="32"/>
      <c r="E33" s="52" t="s">
        <v>65</v>
      </c>
      <c r="F33" s="25" t="s">
        <v>15</v>
      </c>
      <c r="G33" s="51">
        <v>0.25</v>
      </c>
      <c r="H33" s="51"/>
      <c r="I33" s="20"/>
    </row>
    <row r="34" spans="2:9" ht="11.25">
      <c r="B34" s="32" t="s">
        <v>38</v>
      </c>
      <c r="C34" s="32"/>
      <c r="D34" s="32"/>
      <c r="E34" s="52" t="s">
        <v>39</v>
      </c>
      <c r="F34" s="25" t="s">
        <v>15</v>
      </c>
      <c r="G34" s="51">
        <v>0.25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COUNTA(F30:F35)</f>
        <v>4</v>
      </c>
      <c r="G36" s="29">
        <f>SUM(G30:G35)</f>
        <v>1</v>
      </c>
      <c r="H36" s="30">
        <f>SUM(H30:H35)</f>
        <v>0</v>
      </c>
      <c r="I36" s="28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41</v>
      </c>
      <c r="C38" s="32"/>
      <c r="D38" s="32"/>
      <c r="E38" s="52" t="s">
        <v>59</v>
      </c>
      <c r="F38" s="25" t="s">
        <v>15</v>
      </c>
      <c r="G38" s="51"/>
      <c r="H38" s="51">
        <v>0.5</v>
      </c>
      <c r="I38" s="20"/>
    </row>
    <row r="39" spans="2:9" ht="11.25">
      <c r="B39" s="32" t="s">
        <v>60</v>
      </c>
      <c r="C39" s="32"/>
      <c r="D39" s="32"/>
      <c r="E39" s="52" t="s">
        <v>61</v>
      </c>
      <c r="F39" s="25" t="s">
        <v>15</v>
      </c>
      <c r="G39" s="51"/>
      <c r="H39" s="51">
        <v>0.5</v>
      </c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20</v>
      </c>
      <c r="F41" s="28">
        <f>COUNTA(F37:F39)</f>
        <v>2</v>
      </c>
      <c r="G41" s="29">
        <f>SUM(G37:G39)</f>
        <v>0</v>
      </c>
      <c r="H41" s="30">
        <f>SUM(H37:H39)</f>
        <v>1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48</v>
      </c>
      <c r="C43" s="32"/>
      <c r="D43" s="32"/>
      <c r="E43" s="52" t="s">
        <v>49</v>
      </c>
      <c r="F43" s="25" t="s">
        <v>15</v>
      </c>
      <c r="G43" s="51">
        <v>0.3333333333333333</v>
      </c>
      <c r="H43" s="51"/>
      <c r="I43" s="20"/>
    </row>
    <row r="44" spans="2:9" ht="11.25">
      <c r="B44" s="32" t="s">
        <v>70</v>
      </c>
      <c r="C44" s="32"/>
      <c r="D44" s="32"/>
      <c r="E44" s="52" t="s">
        <v>71</v>
      </c>
      <c r="F44" s="25" t="s">
        <v>15</v>
      </c>
      <c r="G44" s="51">
        <v>0.3333333333333333</v>
      </c>
      <c r="H44" s="51"/>
      <c r="I44" s="20"/>
    </row>
    <row r="45" spans="2:9" ht="11.25">
      <c r="B45" s="32" t="s">
        <v>51</v>
      </c>
      <c r="C45" s="32"/>
      <c r="D45" s="32"/>
      <c r="E45" s="52" t="s">
        <v>52</v>
      </c>
      <c r="F45" s="25" t="s">
        <v>15</v>
      </c>
      <c r="G45" s="51"/>
      <c r="H45" s="51">
        <v>0.3333333333333333</v>
      </c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20</v>
      </c>
      <c r="F47" s="28">
        <f>COUNTA(F42:F46)</f>
        <v>3</v>
      </c>
      <c r="G47" s="29">
        <f>SUM(G42:G46)</f>
        <v>0.6666666666666666</v>
      </c>
      <c r="H47" s="30">
        <f>SUM(H42:H46)</f>
        <v>0.3333333333333333</v>
      </c>
      <c r="I47" s="28">
        <f>COUNTA(I42:I46)</f>
        <v>0</v>
      </c>
    </row>
    <row r="48" spans="2:9" ht="11.25">
      <c r="B48" s="6" t="s">
        <v>11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43</v>
      </c>
      <c r="C49" s="32"/>
      <c r="D49" s="32"/>
      <c r="E49" s="52" t="s">
        <v>63</v>
      </c>
      <c r="F49" s="25" t="s">
        <v>15</v>
      </c>
      <c r="G49" s="51"/>
      <c r="H49" s="51"/>
      <c r="I49" s="20" t="s">
        <v>21</v>
      </c>
    </row>
    <row r="50" spans="2:9" ht="11.25">
      <c r="B50" s="32" t="s">
        <v>78</v>
      </c>
      <c r="C50" s="32"/>
      <c r="D50" s="32"/>
      <c r="E50" s="52" t="s">
        <v>79</v>
      </c>
      <c r="F50" s="25" t="s">
        <v>15</v>
      </c>
      <c r="G50" s="51">
        <v>0.5</v>
      </c>
      <c r="H50" s="51"/>
      <c r="I50" s="20"/>
    </row>
    <row r="51" spans="2:9" ht="11.25">
      <c r="B51" s="32" t="s">
        <v>37</v>
      </c>
      <c r="C51" s="32"/>
      <c r="D51" s="32"/>
      <c r="E51" s="52" t="s">
        <v>53</v>
      </c>
      <c r="F51" s="25" t="s">
        <v>15</v>
      </c>
      <c r="G51" s="51">
        <v>0.5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1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20</v>
      </c>
      <c r="F56" s="28">
        <f>F14+F21+F53+F47+F29+F41+F36</f>
        <v>22</v>
      </c>
      <c r="G56" s="43">
        <f>G14+G21+G53+G47+G29+G41+G36</f>
        <v>4.666666666666666</v>
      </c>
      <c r="H56" s="43">
        <f>H14+H21+H53+H47+H29+H41+H36</f>
        <v>2.333333333333333</v>
      </c>
      <c r="I56" s="28">
        <f>I14+I21+I53+I47+I29+I41+I36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0.6666666666666666</v>
      </c>
      <c r="H57" s="45">
        <f>IF((G56+H56)=0,"",H56/(G56+H56))</f>
        <v>0.3333333333333333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25</v>
      </c>
    </row>
    <row r="61" ht="12" hidden="1" thickTop="1">
      <c r="B61" s="48" t="s">
        <v>18</v>
      </c>
    </row>
    <row r="62" ht="11.25" hidden="1">
      <c r="B62" s="48" t="s">
        <v>17</v>
      </c>
    </row>
    <row r="63" ht="11.25" hidden="1">
      <c r="B63" s="49" t="s">
        <v>19</v>
      </c>
    </row>
    <row r="64" ht="11.25" hidden="1"/>
    <row r="65" ht="12" hidden="1" thickBot="1">
      <c r="B65" s="47" t="s">
        <v>26</v>
      </c>
    </row>
    <row r="66" ht="12" hidden="1" thickTop="1">
      <c r="B66" s="48" t="s">
        <v>23</v>
      </c>
    </row>
    <row r="67" ht="11.25" hidden="1">
      <c r="B67" s="63" t="s">
        <v>24</v>
      </c>
    </row>
    <row r="68" ht="11.25" hidden="1"/>
    <row r="69" ht="12" hidden="1" thickBot="1">
      <c r="B69" s="47" t="s">
        <v>27</v>
      </c>
    </row>
    <row r="70" ht="12" hidden="1" thickTop="1">
      <c r="B70" s="48" t="s">
        <v>21</v>
      </c>
    </row>
    <row r="71" ht="11.25" hidden="1">
      <c r="B71" s="49"/>
    </row>
    <row r="72" ht="11.25" hidden="1"/>
    <row r="73" ht="12" hidden="1" thickBot="1">
      <c r="B73" s="47" t="s">
        <v>28</v>
      </c>
    </row>
    <row r="74" ht="12" hidden="1" thickTop="1">
      <c r="B74" s="48" t="s">
        <v>15</v>
      </c>
    </row>
    <row r="75" ht="11.25" hidden="1">
      <c r="B75" s="49"/>
    </row>
    <row r="76" ht="11.25" hidden="1"/>
    <row r="77" ht="12" hidden="1" thickBot="1">
      <c r="B77" s="47" t="s">
        <v>29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30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0:I30 F28:I28 F20:I20 F22:I22 F37:I37 F35:I35 F46:I46 I48 I10 F13:I13 F15:I15">
      <formula1>#REF!</formula1>
    </dataValidation>
    <dataValidation type="list" showInputMessage="1" showErrorMessage="1" sqref="F31:F34 F49:F51 F16:F19 F23:F27 F38:F40 F43:F45">
      <formula1>$B$74:$B$75</formula1>
    </dataValidation>
    <dataValidation type="list" showInputMessage="1" showErrorMessage="1" sqref="I31:I34 I49:I51 I16:I19 I23:I27 I11:I12 I38:I40 I43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04XX19</cp:lastModifiedBy>
  <cp:lastPrinted>2001-05-29T14:33:52Z</cp:lastPrinted>
  <dcterms:created xsi:type="dcterms:W3CDTF">2000-03-13T15:50:20Z</dcterms:created>
  <dcterms:modified xsi:type="dcterms:W3CDTF">2019-04-22T14:02:45Z</dcterms:modified>
  <cp:category/>
  <cp:version/>
  <cp:contentType/>
  <cp:contentStatus/>
</cp:coreProperties>
</file>