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3 MARKET SUPPORT SERVICES\Labeling of Electricity\2024 (Reporting for 2023)\"/>
    </mc:Choice>
  </mc:AlternateContent>
  <xr:revisionPtr revIDLastSave="0" documentId="13_ncr:1_{8C849B33-2A6C-48F1-BEF7-C83F88C56F08}" xr6:coauthVersionLast="47" xr6:coauthVersionMax="47" xr10:uidLastSave="{00000000-0000-0000-0000-000000000000}"/>
  <bookViews>
    <workbookView xWindow="-28920" yWindow="-1845" windowWidth="29040" windowHeight="17640" xr2:uid="{00000000-000D-0000-FFFF-FFFF00000000}"/>
  </bookViews>
  <sheets>
    <sheet name="REP Input" sheetId="3" r:id="rId1"/>
    <sheet name="Label - Reference Only" sheetId="2" r:id="rId2"/>
    <sheet name="Texas Averages and Defaults" sheetId="7" r:id="rId3"/>
    <sheet name="Resource Data" sheetId="8" r:id="rId4"/>
  </sheets>
  <definedNames>
    <definedName name="_xlnm._FilterDatabase" localSheetId="3" hidden="1">'Resource Data'!$B$2:$L$414</definedName>
    <definedName name="gen_name">'Resource Data'!$B$3:$B$215</definedName>
    <definedName name="OWNER" localSheetId="3">'Resource Data'!$B$3:$L$215</definedName>
    <definedName name="OWNER" localSheetId="2">'Texas Averages and Defaults'!$B$2:$L$7</definedName>
    <definedName name="_xlnm.Print_Area" localSheetId="1">'Label - Reference Only'!$B$2:$E$26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I26" i="3"/>
  <c r="H26" i="3"/>
  <c r="G26" i="3"/>
  <c r="F26" i="3"/>
  <c r="E26" i="3"/>
  <c r="N25" i="3"/>
  <c r="M25" i="3"/>
  <c r="L25" i="3"/>
  <c r="K25" i="3"/>
  <c r="J25" i="3"/>
  <c r="I25" i="3"/>
  <c r="H25" i="3"/>
  <c r="G25" i="3"/>
  <c r="F25" i="3"/>
  <c r="E25" i="3"/>
  <c r="N24" i="3"/>
  <c r="M24" i="3"/>
  <c r="L24" i="3"/>
  <c r="K24" i="3"/>
  <c r="J24" i="3"/>
  <c r="I24" i="3"/>
  <c r="H24" i="3"/>
  <c r="G24" i="3"/>
  <c r="F24" i="3"/>
  <c r="E24" i="3"/>
  <c r="N23" i="3"/>
  <c r="M23" i="3"/>
  <c r="L23" i="3"/>
  <c r="K23" i="3"/>
  <c r="J23" i="3"/>
  <c r="I23" i="3"/>
  <c r="H23" i="3"/>
  <c r="G23" i="3"/>
  <c r="F23" i="3"/>
  <c r="E23" i="3"/>
  <c r="N22" i="3"/>
  <c r="M22" i="3"/>
  <c r="L22" i="3"/>
  <c r="K22" i="3"/>
  <c r="J22" i="3"/>
  <c r="I22" i="3"/>
  <c r="H22" i="3"/>
  <c r="G22" i="3"/>
  <c r="F22" i="3"/>
  <c r="E22" i="3"/>
  <c r="N21" i="3"/>
  <c r="M21" i="3"/>
  <c r="L21" i="3"/>
  <c r="K21" i="3"/>
  <c r="J21" i="3"/>
  <c r="I21" i="3"/>
  <c r="H21" i="3"/>
  <c r="G21" i="3"/>
  <c r="F21" i="3"/>
  <c r="E21" i="3"/>
  <c r="N20" i="3"/>
  <c r="M20" i="3"/>
  <c r="L20" i="3"/>
  <c r="K20" i="3"/>
  <c r="J20" i="3"/>
  <c r="I20" i="3"/>
  <c r="H20" i="3"/>
  <c r="G20" i="3"/>
  <c r="F20" i="3"/>
  <c r="E20" i="3"/>
  <c r="N19" i="3"/>
  <c r="M19" i="3"/>
  <c r="L19" i="3"/>
  <c r="K19" i="3"/>
  <c r="J19" i="3"/>
  <c r="I19" i="3"/>
  <c r="H19" i="3"/>
  <c r="G19" i="3"/>
  <c r="F19" i="3"/>
  <c r="E19" i="3"/>
  <c r="N18" i="3"/>
  <c r="M18" i="3"/>
  <c r="L18" i="3"/>
  <c r="K18" i="3"/>
  <c r="J18" i="3"/>
  <c r="I18" i="3"/>
  <c r="H18" i="3"/>
  <c r="G18" i="3"/>
  <c r="F18" i="3"/>
  <c r="E18" i="3"/>
  <c r="N17" i="3"/>
  <c r="M17" i="3"/>
  <c r="L17" i="3"/>
  <c r="K17" i="3"/>
  <c r="J17" i="3"/>
  <c r="I17" i="3"/>
  <c r="H17" i="3"/>
  <c r="G17" i="3"/>
  <c r="F17" i="3"/>
  <c r="E17" i="3"/>
  <c r="N16" i="3"/>
  <c r="M16" i="3"/>
  <c r="L16" i="3"/>
  <c r="K16" i="3"/>
  <c r="J16" i="3"/>
  <c r="I16" i="3"/>
  <c r="H16" i="3"/>
  <c r="G16" i="3"/>
  <c r="F16" i="3"/>
  <c r="E16" i="3"/>
  <c r="I11" i="2" l="1"/>
  <c r="I15" i="2"/>
  <c r="I14" i="2"/>
  <c r="I13" i="2"/>
  <c r="I12" i="2"/>
  <c r="C27" i="3" l="1"/>
  <c r="C8" i="3" s="1"/>
  <c r="C9" i="3" s="1"/>
  <c r="C10" i="3" l="1"/>
  <c r="E7" i="2"/>
  <c r="E6" i="2"/>
  <c r="E5" i="2"/>
  <c r="E4" i="2"/>
  <c r="E3" i="2"/>
  <c r="K11" i="3"/>
  <c r="L11" i="3"/>
  <c r="M11" i="3"/>
  <c r="C33" i="3" s="1"/>
  <c r="N11" i="3"/>
  <c r="J11" i="3"/>
  <c r="F11" i="3"/>
  <c r="G11" i="3"/>
  <c r="H11" i="3"/>
  <c r="I11" i="3"/>
  <c r="E11" i="3"/>
  <c r="M7" i="3"/>
  <c r="K7" i="3"/>
  <c r="L7" i="3"/>
  <c r="N7" i="3"/>
  <c r="J7" i="3"/>
  <c r="F7" i="3"/>
  <c r="G7" i="3"/>
  <c r="H7" i="3"/>
  <c r="I7" i="3"/>
  <c r="E7" i="3"/>
  <c r="D26" i="3" l="1"/>
  <c r="D24" i="3"/>
  <c r="D25" i="3"/>
  <c r="D23" i="3"/>
  <c r="D22" i="3"/>
  <c r="D21" i="3"/>
  <c r="D20" i="3"/>
  <c r="D18" i="3"/>
  <c r="D19" i="3"/>
  <c r="D16" i="3"/>
  <c r="D17" i="3"/>
  <c r="E8" i="2"/>
  <c r="F27" i="3" l="1"/>
  <c r="F8" i="3" s="1"/>
  <c r="E27" i="3"/>
  <c r="E8" i="3" s="1"/>
  <c r="J27" i="3"/>
  <c r="J8" i="3" s="1"/>
  <c r="I27" i="3"/>
  <c r="I8" i="3" s="1"/>
  <c r="D27" i="3"/>
  <c r="L27" i="3"/>
  <c r="L8" i="3" s="1"/>
  <c r="G27" i="3"/>
  <c r="G8" i="3" s="1"/>
  <c r="M27" i="3"/>
  <c r="M8" i="3" s="1"/>
  <c r="N27" i="3"/>
  <c r="N8" i="3" s="1"/>
  <c r="H27" i="3"/>
  <c r="H8" i="3" s="1"/>
  <c r="K27" i="3"/>
  <c r="K8" i="3" s="1"/>
  <c r="J9" i="3"/>
  <c r="K9" i="3"/>
  <c r="G9" i="3"/>
  <c r="E9" i="3"/>
  <c r="F9" i="3"/>
  <c r="M9" i="3"/>
  <c r="N9" i="3"/>
  <c r="I9" i="3"/>
  <c r="L9" i="3"/>
  <c r="H9" i="3"/>
  <c r="D7" i="3" l="1"/>
  <c r="D8" i="3"/>
  <c r="D9" i="3"/>
  <c r="D10" i="3"/>
  <c r="F10" i="3" l="1"/>
  <c r="H5" i="2" s="1"/>
  <c r="I10" i="3"/>
  <c r="H8" i="2" s="1"/>
  <c r="H10" i="3"/>
  <c r="H7" i="2" s="1"/>
  <c r="N10" i="3"/>
  <c r="H15" i="2" s="1"/>
  <c r="D7" i="2" s="1"/>
  <c r="J10" i="3"/>
  <c r="H11" i="2" s="1"/>
  <c r="D3" i="2" s="1"/>
  <c r="G10" i="3"/>
  <c r="H6" i="2" s="1"/>
  <c r="K10" i="3"/>
  <c r="H12" i="2" s="1"/>
  <c r="D4" i="2" s="1"/>
  <c r="M10" i="3"/>
  <c r="H14" i="2" s="1"/>
  <c r="D6" i="2" s="1"/>
  <c r="L10" i="3"/>
  <c r="H13" i="2" s="1"/>
  <c r="D5" i="2" s="1"/>
  <c r="E10" i="3"/>
  <c r="H4" i="2" s="1"/>
  <c r="F12" i="3" l="1"/>
  <c r="I5" i="2" s="1"/>
  <c r="G12" i="3"/>
  <c r="I6" i="2" s="1"/>
  <c r="H12" i="3"/>
  <c r="I7" i="2" s="1"/>
  <c r="I12" i="3"/>
  <c r="I8" i="2" s="1"/>
  <c r="D8" i="2"/>
  <c r="E12" i="3"/>
  <c r="I4" i="2" s="1"/>
  <c r="C32" i="3"/>
</calcChain>
</file>

<file path=xl/sharedStrings.xml><?xml version="1.0" encoding="utf-8"?>
<sst xmlns="http://schemas.openxmlformats.org/spreadsheetml/2006/main" count="734" uniqueCount="689">
  <si>
    <t>Entity Name</t>
  </si>
  <si>
    <t>CO2</t>
  </si>
  <si>
    <t>NOx</t>
  </si>
  <si>
    <t>SO2</t>
  </si>
  <si>
    <t>Part</t>
  </si>
  <si>
    <t>Nuc Waste</t>
  </si>
  <si>
    <t>Coal/Lignite</t>
  </si>
  <si>
    <t>Nat Gas</t>
  </si>
  <si>
    <t>Nuclear</t>
  </si>
  <si>
    <t>Renew</t>
  </si>
  <si>
    <t>Other</t>
  </si>
  <si>
    <t>Statewide Average Fuel Mix (%)</t>
  </si>
  <si>
    <t>Statewide Average Emissions (lbs/MWh)</t>
  </si>
  <si>
    <t>Generation Fuel Mix (%)</t>
  </si>
  <si>
    <t>EMISSIONS (lbs/MWh)</t>
  </si>
  <si>
    <t>Sources of power generation</t>
  </si>
  <si>
    <t>This product</t>
  </si>
  <si>
    <t>Total</t>
  </si>
  <si>
    <t>Emissions and waste per 1,000 kWh generated</t>
  </si>
  <si>
    <t>Natural Gas</t>
  </si>
  <si>
    <t>Particulates</t>
  </si>
  <si>
    <t>Statewide Average</t>
  </si>
  <si>
    <t>Nuclear Waste</t>
  </si>
  <si>
    <t>Sulfur Dioxide</t>
  </si>
  <si>
    <t>Nitrogen Oxides</t>
  </si>
  <si>
    <t>Carbon Dioxide</t>
  </si>
  <si>
    <t>Coal and Lignite</t>
  </si>
  <si>
    <t>Renewable Energy</t>
  </si>
  <si>
    <t>MWh</t>
  </si>
  <si>
    <t>Total MWh Sold</t>
  </si>
  <si>
    <t>Product Name</t>
  </si>
  <si>
    <t>RECs</t>
  </si>
  <si>
    <t>Contract MWh</t>
  </si>
  <si>
    <t>Default MWh</t>
  </si>
  <si>
    <t>Company</t>
  </si>
  <si>
    <t xml:space="preserve">Total </t>
  </si>
  <si>
    <t>%</t>
  </si>
  <si>
    <t>Identify non-renewable contract information below (if any):</t>
  </si>
  <si>
    <t>Index</t>
  </si>
  <si>
    <t>do not delete this row</t>
  </si>
  <si>
    <t>EMISSIONS lbs/MWh</t>
  </si>
  <si>
    <t>Generation Fuel Mix% (calculated)</t>
  </si>
  <si>
    <t xml:space="preserve">FOR REFERENCE </t>
  </si>
  <si>
    <t>State Avg</t>
  </si>
  <si>
    <t>NOTE: Only enter data in yellow cells. All other cells are formulas.</t>
  </si>
  <si>
    <t>INSTRUCTIONS:</t>
  </si>
  <si>
    <t>Step 1: Enter Product Name in line 2. Please create a separate workbook for each product.</t>
  </si>
  <si>
    <t xml:space="preserve">If additional lines are needed for Step 4, contact ERCOT for an expanded form. </t>
  </si>
  <si>
    <t>Default Fuel Mix (%)</t>
  </si>
  <si>
    <t>Default Emissions (lbs/MWh)</t>
  </si>
  <si>
    <t>The statewide average for renewable content:</t>
  </si>
  <si>
    <t>Renewable Content for this product:</t>
  </si>
  <si>
    <t xml:space="preserve"> Product Total</t>
  </si>
  <si>
    <t>Index Values for Label  (Product Total/Statewide Average)</t>
  </si>
  <si>
    <t>Step 5: Use data from Rows 32 and 33 to complete label as defined in PUC Substantive Rule 25.475.</t>
  </si>
  <si>
    <t>AIR LIQUIDE LARGE INDUSTRIES US LP (RE)</t>
  </si>
  <si>
    <t>ANACACHO WIND FARM LLC (RE)</t>
  </si>
  <si>
    <t>BASF CORP (RE)</t>
  </si>
  <si>
    <t>BASTROP ENERGY PARTNERS LP (RE)</t>
  </si>
  <si>
    <t>BIO ENERGY (TEXAS) LLC (RE)</t>
  </si>
  <si>
    <t>BLUE SUMMIT WIND LLC (RE)</t>
  </si>
  <si>
    <t>BOBCAT BLUFF WIND PROJECT LLC (RE)</t>
  </si>
  <si>
    <t>BRAZOS ELECTRIC POWER CO OP INC (RE)</t>
  </si>
  <si>
    <t>BRAZOS ELECTRIC POWER CO OP INC FOR WHITNEY DAM (RE)</t>
  </si>
  <si>
    <t>BRAZOS SANDY CREEK ELECTRIC COOPERATIVE INC (RE)</t>
  </si>
  <si>
    <t>BROWNSVILLE PUBLIC UTILITIES BOARD SILAS RAY (RE)</t>
  </si>
  <si>
    <t>BRYAN SOLAR LLC (RE)</t>
  </si>
  <si>
    <t>BRYAN TEXAS UTILITIES (RE)</t>
  </si>
  <si>
    <t>BUFFALO GAP WIND FARM 2 LLC (RE)</t>
  </si>
  <si>
    <t>BUFFALO GAP WIND FARM 3 LLC (RE)</t>
  </si>
  <si>
    <t>BUFFALO GAP WIND FARM LLC (RE)</t>
  </si>
  <si>
    <t>BULL CREEK WIND LLC (RE)</t>
  </si>
  <si>
    <t>CALPINE CORP (RE)</t>
  </si>
  <si>
    <t>CEDRO HILL WIND LLC (RE)</t>
  </si>
  <si>
    <t>CHAMPION WIND FARM LLC (RE)</t>
  </si>
  <si>
    <t>CITY OF AUSTIN DBA AUSTIN ENERGY (RE)</t>
  </si>
  <si>
    <t>CITY OF GARLAND (RE)</t>
  </si>
  <si>
    <t>CPS ENERGY (RE)</t>
  </si>
  <si>
    <t>CPS ENERGY 1 (RE)</t>
  </si>
  <si>
    <t>DENISON DAM (RE)</t>
  </si>
  <si>
    <t>DISTRIBUTED GENERATION SOLUTIONS LLC (RE)</t>
  </si>
  <si>
    <t>EIF CHANNELVIEW COGENERATION LLC (RE)</t>
  </si>
  <si>
    <t>ELBOW CREEK WIND PROJECT LLC (RE)</t>
  </si>
  <si>
    <t>ELECTRANET QSE I LLC (RE)</t>
  </si>
  <si>
    <t>EQUISTAR CHEMICAL LP (RE)</t>
  </si>
  <si>
    <t>FOREST CREEK WIND FARM LLC (RE)</t>
  </si>
  <si>
    <t>FORMOSA UTILITY VENTURE LTD (RE)</t>
  </si>
  <si>
    <t>FRV AE SOLAR LLC (RE)</t>
  </si>
  <si>
    <t>GEN TEX POWER CORP (RE)</t>
  </si>
  <si>
    <t>GEUS (RE)</t>
  </si>
  <si>
    <t>GOLDTHWAITE WIND ENERGY LLC (RE)</t>
  </si>
  <si>
    <t>GUADALUPE-BLANCO RIVER AUTHORITY (RES)</t>
  </si>
  <si>
    <t>HACKBERRY WIND LLC (RE)</t>
  </si>
  <si>
    <t>HAYS ENERGY LLC (RE)</t>
  </si>
  <si>
    <t>HORSE HOLLOW GENERATION TIE LLC (RE)</t>
  </si>
  <si>
    <t>HORSE HOLLOW GENERATION TIE LLC 2 (RE)</t>
  </si>
  <si>
    <t>INADALE WIND FARM LLC (RE)</t>
  </si>
  <si>
    <t>INGLESIDE COGENERATION LIMITED PARTNERSHIP (RE)</t>
  </si>
  <si>
    <t>KIOWA POWER PARTNERS LLC (RE)</t>
  </si>
  <si>
    <t>LANGFORD WIND POWER LLC (RE)</t>
  </si>
  <si>
    <t>LCY ELASTOMERS LP (RES)</t>
  </si>
  <si>
    <t>LORAINE WINDPARK PROJECT LLC (RE)</t>
  </si>
  <si>
    <t>LOS VIENTOS WINDPOWER IA LLC (RE)</t>
  </si>
  <si>
    <t>LOS VIENTOS WINDPOWER IB LLC (RE)</t>
  </si>
  <si>
    <t>LOWER COLORADO RIVER AUTHORITY (RE)</t>
  </si>
  <si>
    <t>LUMINANT GENERATION COMPANY LLC (RE)</t>
  </si>
  <si>
    <t>MAGIC VALLEY WIND FARM I LLC (RE)</t>
  </si>
  <si>
    <t>MAVERICK COUNTY WATER CONTROL AND IMPROVEMENT DISTRICT NO 1 (RE)</t>
  </si>
  <si>
    <t>MCADOO WIND ENERGY LLC (RE)</t>
  </si>
  <si>
    <t>MESQUITE WIND LLC (RE)</t>
  </si>
  <si>
    <t>MIAMI WIND I LLC (RE)</t>
  </si>
  <si>
    <t>NACOGDOCHES POWER LLC (RE)</t>
  </si>
  <si>
    <t>NELSON GARDENS ENERGY LLC (RE)</t>
  </si>
  <si>
    <t>NOTREES WINDPOWER LP (RE)</t>
  </si>
  <si>
    <t>NRG CEDAR BAYOU DEVELOPMENT COMPANY LLC (RE)</t>
  </si>
  <si>
    <t>NRG SOUTH TEXAS LP (RE)</t>
  </si>
  <si>
    <t>NRG TEXAS POWER LLC (RE)</t>
  </si>
  <si>
    <t>OAK GROVE MANAGEMENT COMPANY LLC (RE)</t>
  </si>
  <si>
    <t>OCI ALAMO 2 LLC (RE)</t>
  </si>
  <si>
    <t>OCOTILLO WINDPOWER LP (RE)</t>
  </si>
  <si>
    <t>OXY VINYLS LP (RE)</t>
  </si>
  <si>
    <t>PANDA SHERMAN POWER LLC (RE)</t>
  </si>
  <si>
    <t>PANTHER CREEK WIND FARM I AND II LLC (RE)</t>
  </si>
  <si>
    <t>PAPALOTE CREEK I LLC (RE)</t>
  </si>
  <si>
    <t>PAPALOTE CREEK I LLC CPS (RE)</t>
  </si>
  <si>
    <t>PAPALOTE CREEK II LLC (RE)</t>
  </si>
  <si>
    <t>PARIS GENERATION LP (RE)</t>
  </si>
  <si>
    <t>PATTERN GULF WIND LLC (RE)</t>
  </si>
  <si>
    <t>POST OAK WIND LLC (RE)</t>
  </si>
  <si>
    <t>PYRON WIND FARM LLC (RE)</t>
  </si>
  <si>
    <t>RIO GRANDE VALLEY SUGAR GROWERS INC (RE)</t>
  </si>
  <si>
    <t>ROSCOE WIND FARM LLC (RE)</t>
  </si>
  <si>
    <t>SAND BLUFF WIND FARM LLC (RE)</t>
  </si>
  <si>
    <t>SANDY CREEK ENERGY ASSOCIATES LP (RE)</t>
  </si>
  <si>
    <t>SANDY CREEK ENERGY ASSOCIATES LP TWO (RE)</t>
  </si>
  <si>
    <t>SCURRY COUNTY WIND II LLC (RE)</t>
  </si>
  <si>
    <t>SCURRY COUNTY WIND LP (RE)</t>
  </si>
  <si>
    <t>SEADRIFT COKE LP (RE)</t>
  </si>
  <si>
    <t>SENATE WIND LLC (RE)</t>
  </si>
  <si>
    <t>SHERBINO II WIND FARM LLC (RE)</t>
  </si>
  <si>
    <t>SILVER STAR I POWER PARTNERS LLC (RE)</t>
  </si>
  <si>
    <t>SOUTH HOUSTON GREEN POWER LLC (RE)</t>
  </si>
  <si>
    <t>SOUTH TEXAS ELECTRIC CO OP INC (RE)</t>
  </si>
  <si>
    <t>SOUTH TRENT WIND LLC (RE)</t>
  </si>
  <si>
    <t>SOUTHWESTERN ELECTRIC POWER COMPANY BLT (RE)</t>
  </si>
  <si>
    <t>SPINNING SPUR WIND TWO LLC (RE)</t>
  </si>
  <si>
    <t>STANTON WIND ENERGY LLC (RE)</t>
  </si>
  <si>
    <t>SUNE CPS1 LLC (RE)</t>
  </si>
  <si>
    <t>SUNE CPS2 LLC (RE)</t>
  </si>
  <si>
    <t>SUNE CPS3 LLC (RE)</t>
  </si>
  <si>
    <t>SWEETWATER WIND 1 LLC (RE)</t>
  </si>
  <si>
    <t>SWEETWATER WIND 2 LLC (RE)</t>
  </si>
  <si>
    <t>SWEETWATER WIND 3 LLC (RE)</t>
  </si>
  <si>
    <t>SWEETWATER WIND 3 LLC CPS (RE)</t>
  </si>
  <si>
    <t>SWEETWATER WIND 4 LLC (RE)</t>
  </si>
  <si>
    <t>SWEETWATER WIND 5 LLC (RE)</t>
  </si>
  <si>
    <t>TENASKA FRONTIER PARTNERS LTD (RE)</t>
  </si>
  <si>
    <t>TENASKA GATEWAY PARTNERS LTD (RE)</t>
  </si>
  <si>
    <t>TEXAS MED CENTER CENTRAL HEATING AND COOLING SERVICES CORP (RE)</t>
  </si>
  <si>
    <t>THE DOW CHEMICAL CO (RE)</t>
  </si>
  <si>
    <t>TICONA POLYMERS INC (RE)</t>
  </si>
  <si>
    <t>TPC GROUP LLC (RE)</t>
  </si>
  <si>
    <t>TRINITY HILLS WIND FARM LLC (RE)</t>
  </si>
  <si>
    <t>TURKEY TRACK WIND ENERGY LLC (RE)</t>
  </si>
  <si>
    <t>TX SOLAR I LLC (RE)</t>
  </si>
  <si>
    <t>UNION CARBIDE CORPORATION SEADRIFT (RE)</t>
  </si>
  <si>
    <t>VICTORIA WLE LP (RE)</t>
  </si>
  <si>
    <t>WHIRLWIND ENERGY LLC (RE)</t>
  </si>
  <si>
    <t>WHITETAIL WIND ENERGY LLC (RE)</t>
  </si>
  <si>
    <t>WISE COUNTY POWER COMPANY LLC (RE)</t>
  </si>
  <si>
    <t>WM RENEWABLE ENERGY LLC II (RE)</t>
  </si>
  <si>
    <t>WM RENEWABLE ENERGY LLC IV (RE)</t>
  </si>
  <si>
    <t>WM RENEWABLE ENERGY LLC V (RE)</t>
  </si>
  <si>
    <t>WM RENEWABLE ENERGY LLC VI (RE)</t>
  </si>
  <si>
    <t>WOLF RIDGE WIND LLC (RE)</t>
  </si>
  <si>
    <t>Generation Fuel Mix</t>
  </si>
  <si>
    <t>ASCEND PERFORMANCE MATERIALS TEXAS INC (RE)</t>
  </si>
  <si>
    <t>BARILLA SOLAR LLC (RE)</t>
  </si>
  <si>
    <t>COLORADO BEND I POWER LLC (RE)</t>
  </si>
  <si>
    <t>GRANDVIEW WIND FARM LLC (RE)</t>
  </si>
  <si>
    <t>KEECHI WIND LLC (RE)</t>
  </si>
  <si>
    <t>LAPORTE POWER LLC (RE)</t>
  </si>
  <si>
    <t>MAJOR OAK POWER LLC (RE)</t>
  </si>
  <si>
    <t>MIDLOTHIAN ENERGY LLC (RE)</t>
  </si>
  <si>
    <t>MOUNTAIN CREEK POWER LLC (RE)</t>
  </si>
  <si>
    <t>OCI ALAMO 4 LLC (RE)</t>
  </si>
  <si>
    <t>PATTERN PANHANDLE WIND 2 LLC (RE)</t>
  </si>
  <si>
    <t>PATTERN PANHANDLE WIND LLC (RE)</t>
  </si>
  <si>
    <t>QUAIL RUN ENERGY PARTNERS LP (RE)</t>
  </si>
  <si>
    <t>WINDTHORST 2 LLC (RE)</t>
  </si>
  <si>
    <t>WOLF HOLLOW I POWER LLC (RE)</t>
  </si>
  <si>
    <t>BRISCOE WIND FARM LLC (RE)</t>
  </si>
  <si>
    <t>CAMERON WIND I LLC (RE)</t>
  </si>
  <si>
    <t>CED ALAMO 3 LLC (RE)</t>
  </si>
  <si>
    <t>CED ALAMO 5 LLC (RE)</t>
  </si>
  <si>
    <t>DGSP2 LLC (RE)</t>
  </si>
  <si>
    <t>GREEN PASTURES WIND I LLC (RE)</t>
  </si>
  <si>
    <t>GREEN PASTURES WIND II LLC (RE)</t>
  </si>
  <si>
    <t>JAVELINA WIND ENERGY LLC (RE)</t>
  </si>
  <si>
    <t>LOGANS GAP WIND LLC (RE)</t>
  </si>
  <si>
    <t>LOS VIENTOS WINDPOWER III LLC (RE)</t>
  </si>
  <si>
    <t>LOS VIENTOS WINDPOWER V LLC (RE)</t>
  </si>
  <si>
    <t>MESQUITE CREEK WIND LLC (RE)</t>
  </si>
  <si>
    <t>RATTLESNAKE WIND I LLC (RE)</t>
  </si>
  <si>
    <t>RENEWABLE ENERGY ALTERNATIVES LLC (RE)</t>
  </si>
  <si>
    <t>ROUTE 66 WIND POWER LLC (RE)</t>
  </si>
  <si>
    <t>SENDERO WIND ENERGY LLC (RE)</t>
  </si>
  <si>
    <t>SHANNON WIND LLC (RE)</t>
  </si>
  <si>
    <t>SOUTH PLAINS WIND ENERGY LLC (RE)</t>
  </si>
  <si>
    <t>SPINNING SPUR WIND THREE LLC (RE)</t>
  </si>
  <si>
    <t>STEPHENS RANCH WIND ENERGY II LLC (RE)</t>
  </si>
  <si>
    <t>STEPHENS RANCH WIND ENERGY LLC (RE)</t>
  </si>
  <si>
    <t>TPR TYLER LLC (RE)</t>
  </si>
  <si>
    <t>TX JUMBO ROAD WIND LLC (RE)</t>
  </si>
  <si>
    <t>AVANGRID TEXAS RENEWABLES LLC (RE)</t>
  </si>
  <si>
    <t>AVANGRID TEXAS RENEWABLES LLC B (RE)</t>
  </si>
  <si>
    <t>AVANGRID TEXAS RENEWABLES LLC C (RE)</t>
  </si>
  <si>
    <t>BRAZOS WIND VENTURES LLC (RE)</t>
  </si>
  <si>
    <t>CED ALAMO 7 LLC (RE)</t>
  </si>
  <si>
    <t>COLBECKS CORNER LLC (RE)</t>
  </si>
  <si>
    <t>COMANCHE PEAK POWER COMPANY LLC (RE)</t>
  </si>
  <si>
    <t>EAST PECOS SOLAR LLC (RE)</t>
  </si>
  <si>
    <t>ECO SERVICES OPERATIONS CORP (RE)</t>
  </si>
  <si>
    <t>ELECTRA WIND LLC (RE)</t>
  </si>
  <si>
    <t>ELECTRANET QSE I LLC TMG (RE)</t>
  </si>
  <si>
    <t>FIFTH GENERATION INC (RE)</t>
  </si>
  <si>
    <t>GOLDEN SPREAD ELECTRIC COOPERATIVE INC (RE)</t>
  </si>
  <si>
    <t>GUNSIGHT MOUNTAIN WIND ENERGY LLC (RE)</t>
  </si>
  <si>
    <t>HARVEST MOON RENEWABLE ENERGY COMPANY LLC (RE)</t>
  </si>
  <si>
    <t>HIDALGO WIND FARM LLC (RE)</t>
  </si>
  <si>
    <t>HORSE CREEK WIND LLC (RE)</t>
  </si>
  <si>
    <t>JAVELINA WIND ENERGY II LLC (RE)</t>
  </si>
  <si>
    <t>JAVELINA WIND ENERGY II LLC B (RE)</t>
  </si>
  <si>
    <t>LA FRONTERA HOLDINGS LLC (RE)</t>
  </si>
  <si>
    <t>LOS VIENTOS WINDPOWER IV LLC (RE)</t>
  </si>
  <si>
    <t>MARIAH DEL NORTE LLC (RE)</t>
  </si>
  <si>
    <t>MOZART WIND LLC (RE)</t>
  </si>
  <si>
    <t>OCI ALAMO 1 LLC (RE)</t>
  </si>
  <si>
    <t>PCI NITROGEN LLC (RE)</t>
  </si>
  <si>
    <t>PHR HOLDINGS LLC (RE)</t>
  </si>
  <si>
    <t>RE ROSEROCK LLC (RE)</t>
  </si>
  <si>
    <t>SALT FORK WIND LLC (RE)</t>
  </si>
  <si>
    <t>SAN MIGUEL ELECTRIC CO OP INC (RES)</t>
  </si>
  <si>
    <t>SAN ROMAN WIND I LLC (RE)</t>
  </si>
  <si>
    <t>SIGNAL HILL GENERATING LLC (RE)</t>
  </si>
  <si>
    <t>SKY GLOBAL POWER ONE LLC (RE)</t>
  </si>
  <si>
    <t>SOUTH PLAINS WIND ENERGY II LLC (RE)</t>
  </si>
  <si>
    <t>THE UNIVERSITY OF TEXAS MEDICAL BRANCH AT GALVESTON (RE)</t>
  </si>
  <si>
    <t>TX HEREFORD WIND LLC (RE)</t>
  </si>
  <si>
    <t>TYLER BLUFF WIND PROJECT LLC (RE)</t>
  </si>
  <si>
    <t>WAKE WIND ENERGY LLC (RE)</t>
  </si>
  <si>
    <t>WAKE WIND ENERGY LLC 2 (RE)</t>
  </si>
  <si>
    <t>WALNUT SPRINGS SOLAR LLC (RE)</t>
  </si>
  <si>
    <t>ASTRA WIND LLC (RE)</t>
  </si>
  <si>
    <t>BEARKAT WIND ENERGY I LLC (RE)</t>
  </si>
  <si>
    <t>BLUE CUBE OPERATIONS LLC (RE)</t>
  </si>
  <si>
    <t>BLUE SUMMIT STORAGE LLC (RE)</t>
  </si>
  <si>
    <t>BNB LAMESA SOLAR LLC (RE)</t>
  </si>
  <si>
    <t>BRUENNINGS BREEZE WIND FARM LLC (RE)</t>
  </si>
  <si>
    <t>BUCKTHORN WIND PROJECT LLC (RE)</t>
  </si>
  <si>
    <t>CAP RIDGE WIND I LLC (RE)</t>
  </si>
  <si>
    <t>CAP RIDGE WIND II LLC (RE)</t>
  </si>
  <si>
    <t>CAP RIDGE WIND III LLC (RE)</t>
  </si>
  <si>
    <t>CAP RIDGE WIND IV LLC (RE)</t>
  </si>
  <si>
    <t>CED UPTON COUNTY SOLAR LLC (RE)</t>
  </si>
  <si>
    <t>CHAMON POWER LLC (RE)</t>
  </si>
  <si>
    <t>CHAPMAN RANCH WIND I LLC (RE)</t>
  </si>
  <si>
    <t>COLORADO BEND II POWER LLC (RE)</t>
  </si>
  <si>
    <t>COTTON PLAINS WIND I LLC (RE)</t>
  </si>
  <si>
    <t>DERMOTT WIND LLC (RE)</t>
  </si>
  <si>
    <t>ENNIS POWER COMPANY LLC (RE)</t>
  </si>
  <si>
    <t>FLUVANNA WIND ENERGY LLC (RE)</t>
  </si>
  <si>
    <t>HIGHWAY 56 SOLAR LLC (RE)</t>
  </si>
  <si>
    <t>HORSE HOLLOW GENERATION TIE LLC 3 (RE)</t>
  </si>
  <si>
    <t>HORSE HOLLOW GENERATION TIE LLC 4 (RE)</t>
  </si>
  <si>
    <t>HORSE HOLLOW GENERATION TIE LLC 5 (RE)</t>
  </si>
  <si>
    <t>MARLIN SOLAR LLC (RE)</t>
  </si>
  <si>
    <t>MP2 ENERGY LLC (RE)</t>
  </si>
  <si>
    <t>NORTH GAINESVILLE SOLAR LLC (RE)</t>
  </si>
  <si>
    <t>OLD SETTLER WIND LLC (RE)</t>
  </si>
  <si>
    <t>PORT COMFORT POWER LLC (RE)</t>
  </si>
  <si>
    <t>ROCKSPRINGS VAL VERDE WIND LLC (RE)</t>
  </si>
  <si>
    <t>SANTA RITA WIND ENERGY LLC (RE)</t>
  </si>
  <si>
    <t>SANTA RITA WIND ENERGY LLC 2 (RE)</t>
  </si>
  <si>
    <t>SMURFIT KAPPA NORTH AMERICA LLC (RE)</t>
  </si>
  <si>
    <t>SOLAIREHOLMAN 1 LLC (RE)</t>
  </si>
  <si>
    <t>WHITESBORO SOLAR II LLC (RE)</t>
  </si>
  <si>
    <t>WHITESBORO SOLAR LLC (RE)</t>
  </si>
  <si>
    <t>WILLOW SPRINGS WINDFARM LLC (RE)</t>
  </si>
  <si>
    <t>WOLF HOLLOW II POWER LLC (RE)</t>
  </si>
  <si>
    <t>ALAMO 6 LLC (RE)</t>
  </si>
  <si>
    <t>BLUEBELL SOLAR LLC (RE)</t>
  </si>
  <si>
    <t>BUCKTHORN WESTEX LLC (RE)</t>
  </si>
  <si>
    <t>CALLAHAN WIND DIVIDE LLC (RE)</t>
  </si>
  <si>
    <t>CASCADE SOLAR LLC (RE)</t>
  </si>
  <si>
    <t>CHISUM SOLAR LLC (RE)</t>
  </si>
  <si>
    <t>COLETO CREEK POWER LLC (RE)</t>
  </si>
  <si>
    <t>DENTON MUNICIPAL ELECTRIC DEC (RE)</t>
  </si>
  <si>
    <t>DESERT SKY WIND FARM LLC (RE)</t>
  </si>
  <si>
    <t>EDDY SOLAR II LLC (RE)</t>
  </si>
  <si>
    <t>FLAT TOP WIND I LLC (RE)</t>
  </si>
  <si>
    <t>GOAT WIND LLC (RE)</t>
  </si>
  <si>
    <t>HORSE HOLLOW WIND I LLC (RE)</t>
  </si>
  <si>
    <t>HORSE HOLLOW WIND III LLC (RE)</t>
  </si>
  <si>
    <t>HORSE HOLLOW WIND IV LLC (RE)</t>
  </si>
  <si>
    <t>INEOS NITRILES USA LLC (RE)</t>
  </si>
  <si>
    <t>INTERNATIONAL BOUNDARY AND WATER COMMISSION US SECTION (RE)</t>
  </si>
  <si>
    <t>LEON SOLAR LLC (RE)</t>
  </si>
  <si>
    <t>LIVE OAK WIND PROJECT LLC (RE)</t>
  </si>
  <si>
    <t>MIDWAY SOLAR LLC (RE)</t>
  </si>
  <si>
    <t>MIDWAY WIND LLC (RE)</t>
  </si>
  <si>
    <t>POWERFIN ASL 1 LLC (RE)</t>
  </si>
  <si>
    <t>RATTLESNAKE POWER LLC (RE)</t>
  </si>
  <si>
    <t>SP CACTUS FLATS WIND ENERGY LLC (RE)</t>
  </si>
  <si>
    <t>STELLA WIND FARM LLC (RE)</t>
  </si>
  <si>
    <t>STERLING SOLAR LLC (RE)</t>
  </si>
  <si>
    <t>SWEENY COGENERATION LLC (RE)</t>
  </si>
  <si>
    <t>TAHOKA WIND LLC (RE)</t>
  </si>
  <si>
    <t>TEMPLE GENERATION I LLC (RE)</t>
  </si>
  <si>
    <t>TEXAS BIG SPRING LLC (RE)</t>
  </si>
  <si>
    <t>TPE WHITNEY SOLAR LLC (RE)</t>
  </si>
  <si>
    <t>TRENT WIND FARM LLC (RE)</t>
  </si>
  <si>
    <t>UPTON COUNTY SOLAR 2 LLC (RE)</t>
  </si>
  <si>
    <t>WEST MOORE SOLAR II LLC (RE)</t>
  </si>
  <si>
    <t>WHITEWRIGHT SOLAR LLC (RE)</t>
  </si>
  <si>
    <t>YELLOW JACKET SOLAR LLC (RE)</t>
  </si>
  <si>
    <t>If you have questions regarding this form, please contact Mike McCarty at 512-248-3927 or your ERCOT Account Manager.</t>
  </si>
  <si>
    <t>ALEXIS SOLAR LLC (RE)</t>
  </si>
  <si>
    <t>BEARKAT WIND ENERGY II LLC (RE)</t>
  </si>
  <si>
    <t>BHE PEARL SOLAR LLC (RE)</t>
  </si>
  <si>
    <t>BHER POWER RESOURCES INC (RE)</t>
  </si>
  <si>
    <t>BLUE SUMMIT II WIND LLC (RE)</t>
  </si>
  <si>
    <t>BLUE SUMMIT III WIND LLC (RE)</t>
  </si>
  <si>
    <t>BOVINE SOLAR LLC (RE)</t>
  </si>
  <si>
    <t>BRONSON SOLAR LLC (RE)</t>
  </si>
  <si>
    <t>CANADIAN BREAKS LLC (RE)</t>
  </si>
  <si>
    <t>ELECTRANET QSE I LLC SA (RE)</t>
  </si>
  <si>
    <t>ENERWISE GLOBAL TECHNOLOGIES LLC (RE)</t>
  </si>
  <si>
    <t>FLUVANNA WIND ENERGY 2 LLC (RE)</t>
  </si>
  <si>
    <t>FOARD CITY WIND LLC (RE)</t>
  </si>
  <si>
    <t>FREEPORT LNG DEVELOPMENT LP (RE)</t>
  </si>
  <si>
    <t>GREGORY POWER PARTNERS LLC (RE)</t>
  </si>
  <si>
    <t>GRIFFIN SOLAR LLC (RE)</t>
  </si>
  <si>
    <t>HIDALGO WIND FARM II LLC (RE)</t>
  </si>
  <si>
    <t>HIGH LONESOME WIND POWER LLC (RE)</t>
  </si>
  <si>
    <t>HORSE HOLLOW WIND II LLC (RE)</t>
  </si>
  <si>
    <t>INDIAN MESA WIND LLC (RE)</t>
  </si>
  <si>
    <t>INEOS USA LLC BAYOU (RE)</t>
  </si>
  <si>
    <t>KARANKAWA WIND LLC (RE)</t>
  </si>
  <si>
    <t>KARANKAWA WIND LLC B (RE)</t>
  </si>
  <si>
    <t>KEY CAPTURE ENERGY LLC 2 (RE)</t>
  </si>
  <si>
    <t>KING MOUNTAIN UPTON WIND LLC NE (RE)</t>
  </si>
  <si>
    <t>KING MOUNTAIN UPTON WIND LLC NW (RE)</t>
  </si>
  <si>
    <t>KING MOUNTAIN UPTON WIND LLC SE (RE)</t>
  </si>
  <si>
    <t>KING MOUNTAIN UPTON WIND LLC SW (RE)</t>
  </si>
  <si>
    <t>LAMESA SOLAR II LLC (RE)</t>
  </si>
  <si>
    <t>LAMPWICK SOLAR LLC (RE)</t>
  </si>
  <si>
    <t>LAPETUS ENERGY PROJECT LLC (RE)</t>
  </si>
  <si>
    <t>LAREDO LLC (RE)</t>
  </si>
  <si>
    <t>LOCKETT WINDFARM LLC (RE)</t>
  </si>
  <si>
    <t>LONGHORN WIND PROJECT LLC (RE)</t>
  </si>
  <si>
    <t>MARS SOLAR LLC (RE)</t>
  </si>
  <si>
    <t>MESQUITE STAR SPECIAL LLC (RE)</t>
  </si>
  <si>
    <t>MESTENO WINDPOWER LLC (RE)</t>
  </si>
  <si>
    <t>NRG ENERGY SERVICES LLC (RE)</t>
  </si>
  <si>
    <t>NUECES BAY LLC (RE)</t>
  </si>
  <si>
    <t>PALMAS WIND LLC (RE)</t>
  </si>
  <si>
    <t>PANTHER CREEK WIND FARM THREE LLC (RE)</t>
  </si>
  <si>
    <t>PATRIOT WIND FARM LLC (RE)</t>
  </si>
  <si>
    <t>PEYTON CREEK WIND FARM LLC (RE)</t>
  </si>
  <si>
    <t>PHOEBE ENERGY PROJECT LLC (RE)</t>
  </si>
  <si>
    <t>POST WIND LLC (RE)</t>
  </si>
  <si>
    <t>RANCHERO WIND FARM LLC (RE)</t>
  </si>
  <si>
    <t>RIO BRAVO WINDPOWER LLC (RE)</t>
  </si>
  <si>
    <t>ROADRUNNER SOLAR PROJECT LLC (RE)</t>
  </si>
  <si>
    <t>SAGE DRAW WIND LLC (RE)</t>
  </si>
  <si>
    <t>SANTA RITA EAST WIND ENERGY LLC (RE)</t>
  </si>
  <si>
    <t>SEYMOUR HILLS WIND PROJECT LLC (RE)</t>
  </si>
  <si>
    <t>TOKAI CARBON CB LTD (RE)</t>
  </si>
  <si>
    <t>TORRECILLAS WIND ENERGY LLC (RE)</t>
  </si>
  <si>
    <t>VIRIDITY ENERGY SOLUTIONS INC (RE)</t>
  </si>
  <si>
    <t>WAL MART STORES TEXAS LLC (RE)</t>
  </si>
  <si>
    <t>WEST COLUMBIA STORAGE LLC (RE)</t>
  </si>
  <si>
    <t>WEST OF THE PECOS SOLAR LLC (RE)</t>
  </si>
  <si>
    <t>WOODWARD MOUNTAIN WIND LLC (RE)</t>
  </si>
  <si>
    <t>226HC 8ME LLC (RE)</t>
  </si>
  <si>
    <t>2W PERMIAN SOLAR LLC (RE)</t>
  </si>
  <si>
    <t>AMADEUS WIND LLC (RE)</t>
  </si>
  <si>
    <t>ANSON SOLAR CENTER LLC (RE)</t>
  </si>
  <si>
    <t>AVIATOR WIND LLC (RE)</t>
  </si>
  <si>
    <t>BLUEBELL SOLAR II LLC (RE)</t>
  </si>
  <si>
    <t>BROAD REACH POWER LLC (RE)</t>
  </si>
  <si>
    <t>BT COOKE SOLAR LLC (RE)</t>
  </si>
  <si>
    <t>BT KELLAM SOLAR LLC (RE)</t>
  </si>
  <si>
    <t>CATAN SOLAR LLC (RE)</t>
  </si>
  <si>
    <t>CHILDRESS SOLAR PARK LLC (RE)</t>
  </si>
  <si>
    <t>CONCHO BLUFF LLC (RE)</t>
  </si>
  <si>
    <t>COYOTE WIND LLC (RE)</t>
  </si>
  <si>
    <t>CRANELL WIND FARM LLC (RE)</t>
  </si>
  <si>
    <t>EL CAMPO WIND LLC (RE)</t>
  </si>
  <si>
    <t>ENEL GREEN POWER ROADRUNNER SOLAR PROJECT II LLC (RE)</t>
  </si>
  <si>
    <t>ENGIE LONG DRAW SOLAR LLC (RE)</t>
  </si>
  <si>
    <t>GRAVITY OILFIELD SERVICES LLC (RE)</t>
  </si>
  <si>
    <t>HEART OF TEXAS WIND LLC (RE)</t>
  </si>
  <si>
    <t>HO CLARKE GENERATING LLC (RE)</t>
  </si>
  <si>
    <t>IMPACT SOLAR 1 LLC (RE)</t>
  </si>
  <si>
    <t>INV NYLON CHEMICALS AMERICAS LLC (RE)</t>
  </si>
  <si>
    <t>JUMBO HILL WIND PROJECT LLC (RE)</t>
  </si>
  <si>
    <t>KEY CAPTURE ENERGY LLC (RE)</t>
  </si>
  <si>
    <t>LA CHALUPA LLC (RE)</t>
  </si>
  <si>
    <t>LAS LOMAS WIND PROJECT LLC (RE)</t>
  </si>
  <si>
    <t>LAS MAJADAS WIND FARM LLC (RE)</t>
  </si>
  <si>
    <t>MARYNEAL WINDPOWER LLC (RE)</t>
  </si>
  <si>
    <t>MAVERICK CREEK WIND LLC (RE)</t>
  </si>
  <si>
    <t>OBERON SOLAR IA LLC (RE)</t>
  </si>
  <si>
    <t>OBERON SOLAR IB LLC (RE)</t>
  </si>
  <si>
    <t>OXY RENEWABLE ENERGY LLC (RE)</t>
  </si>
  <si>
    <t>PRAIRIE HILL WIND PROJECT LLC (RE)</t>
  </si>
  <si>
    <t>PROSPERO ENERGY PROJECT LLC (RE)</t>
  </si>
  <si>
    <t>RAYMOND WIND FARM LLC (RE)</t>
  </si>
  <si>
    <t>RE RAMBLER LLC (RE)</t>
  </si>
  <si>
    <t>RELOJ DEL SOL WIND FARM LLC (RE)</t>
  </si>
  <si>
    <t>TAYGETE ENERGY PROJECT LLC (RE)</t>
  </si>
  <si>
    <t>TEJAS POWER GENERATION LLC (RE)</t>
  </si>
  <si>
    <t>WAGYU SOLAR LLC (RE)</t>
  </si>
  <si>
    <t>WEST RAYMOND WIND FARM LLC (RE)</t>
  </si>
  <si>
    <t>1 SOLAR HOLDINGS LLC</t>
  </si>
  <si>
    <t>DIAMOND SHAMROCK REFINING COMPANY LP</t>
  </si>
  <si>
    <t>EL PASO ELECTRIC COMPANY</t>
  </si>
  <si>
    <t>IAIN HOWE</t>
  </si>
  <si>
    <t>LLANO ESTACADO</t>
  </si>
  <si>
    <t>RALLS WIND FARM LLC</t>
  </si>
  <si>
    <t>Step 2: Enter total MWh sold under this product name in line 3.</t>
  </si>
  <si>
    <t>Step 3: Enter total RECs associated with this product in line 7.</t>
  </si>
  <si>
    <t>Step 4: Enter any additional (non-REC) contracts for this product in lines 16 through 26.</t>
  </si>
  <si>
    <t>225DD 8ME LLC (RE)</t>
  </si>
  <si>
    <t>AZURE SKY SOLAR PROJECT LLC (RE)</t>
  </si>
  <si>
    <t>BLUE JAY SOLAR I LLC (RE)</t>
  </si>
  <si>
    <t>BMP WIND LLC (RE)</t>
  </si>
  <si>
    <t>BRIAR CREEK SOLAR 1 LLC (RE)</t>
  </si>
  <si>
    <t>BRIGHTSIDE SOLAR LLC (RE)</t>
  </si>
  <si>
    <t>BT CONIGLIO SOLAR LLC (RE)</t>
  </si>
  <si>
    <t>CHISHOLM GRID LLC (RE)</t>
  </si>
  <si>
    <t>CITY OF LUBBOCK ACTING THROUGH LUBBOCK POWER AND LIGHT (RE)</t>
  </si>
  <si>
    <t>CORAZON ENERGY LLC (RE)</t>
  </si>
  <si>
    <t>CROSSETT POWER MANAGEMENT LLC (RE)</t>
  </si>
  <si>
    <t>EAST BLACKLAND SOLAR PROJECT 1 LLC (RE)</t>
  </si>
  <si>
    <t>ELARA ENERGY PROJECT LLC (RE)</t>
  </si>
  <si>
    <t>ELECTRANET QSE I LLC GC (RE)</t>
  </si>
  <si>
    <t>ELM BRANCH SOLAR 1 LLC (RE)</t>
  </si>
  <si>
    <t>FLOWER VALLEY II LLC (RE)</t>
  </si>
  <si>
    <t>FLOWER VALLEY LLC (RE)</t>
  </si>
  <si>
    <t>GAMBIT ENERGY STORAGE LLC (RE)</t>
  </si>
  <si>
    <t>GRIFFIN TRAIL WIND LLC (RE)</t>
  </si>
  <si>
    <t>GSE ONE LLC (RE)</t>
  </si>
  <si>
    <t>HECATE ENERGY RAMSEY LLC (RE)</t>
  </si>
  <si>
    <t>HO CLARKE II LLC (RE)</t>
  </si>
  <si>
    <t>HUBBARD WIND LLC (RE)</t>
  </si>
  <si>
    <t>LILY SOLAR LLC (RE)</t>
  </si>
  <si>
    <t>OLD 300 SOLAR CENTER LLC (RE)</t>
  </si>
  <si>
    <t>ODYSSEY ENERGY ALTURA COGEN LLC (RE)</t>
  </si>
  <si>
    <t>PRIDDY WIND PROJECT LLC (RE)</t>
  </si>
  <si>
    <t>PROSPERO SOLAR II LLC (RE)</t>
  </si>
  <si>
    <t>RE MAPLEWOOD 2 LLC (RE)</t>
  </si>
  <si>
    <t>RE MAPLEWOOD LLC (RE)</t>
  </si>
  <si>
    <t>SAMSON SOLAR ENERGY III LLC (RE)</t>
  </si>
  <si>
    <t>SAMSON SOLAR ENERGY LLC (RE)</t>
  </si>
  <si>
    <t>SE ARAGORN LLC (RE)</t>
  </si>
  <si>
    <t>SE JUNO LLC (RE)</t>
  </si>
  <si>
    <t>SE JUNO LLC 2 (RE)</t>
  </si>
  <si>
    <t>SE TITAN LLC (RE)</t>
  </si>
  <si>
    <t>SNYDER ESS ASSETS LLC (RE)</t>
  </si>
  <si>
    <t>SWEETWATER ESS ASSETS LLC (RE)</t>
  </si>
  <si>
    <t>SWOOSE LLC (RE)</t>
  </si>
  <si>
    <t>TG EAST WIND PROJECT LLC (RE)</t>
  </si>
  <si>
    <t>TOPAZ GENERATING LLC (RE)</t>
  </si>
  <si>
    <t>TOPAZ II LLC (RE)</t>
  </si>
  <si>
    <t>TRIPLE BUTTE LLC (RE)</t>
  </si>
  <si>
    <t>VICTORIA PORT POWER II LLC (RE)</t>
  </si>
  <si>
    <t>WESTERN TRAIL WIND LLC (RE)</t>
  </si>
  <si>
    <t>WESTOVER ESS ASSETS LLC (RE)</t>
  </si>
  <si>
    <t>WHITE MESA WIND LLC (RE)</t>
  </si>
  <si>
    <t>WILDCAT CREEK WIND FARM LLC (RE)</t>
  </si>
  <si>
    <t>AUSTIN ENERGY1</t>
  </si>
  <si>
    <t>BLUE CLOUD WIND ENERGY, LLC</t>
  </si>
  <si>
    <t>CONSTELLATION SOLAR TEXAS,LLC</t>
  </si>
  <si>
    <t>EAST TEXAS ELECTRIC COOPERATIVE, INC.</t>
  </si>
  <si>
    <t>FARMERS ELECTRIC COOPERATIVE</t>
  </si>
  <si>
    <t>GOLDEN SPREAD PANHANDLE WIND RANCH, LLC</t>
  </si>
  <si>
    <t>GREAT PLAINS WINDPARK LEGACY, LLC</t>
  </si>
  <si>
    <t>GUADALUPE-BLANCO RIVER AUTHORITY</t>
  </si>
  <si>
    <t>HIGH MAJESTIC WIND II, LLC</t>
  </si>
  <si>
    <t>MISSION WIND LLC</t>
  </si>
  <si>
    <t>NEWMAN SOLAR, LLC</t>
  </si>
  <si>
    <t>NRG SOLAR SC STADIUM LLC</t>
  </si>
  <si>
    <t>OXY RENEWABLE ENERGY  LLC</t>
  </si>
  <si>
    <t>PALO DURO WIND ENERGY, LLC</t>
  </si>
  <si>
    <t>PLEASANT HILL WIND ENERGY INC.</t>
  </si>
  <si>
    <t>RIO GRANDE VALLEY SUGAR GROWERS INC.</t>
  </si>
  <si>
    <t>RKR RANCH, LLC</t>
  </si>
  <si>
    <t>SOCORE OPERATIONS MANAGEMENT LLC</t>
  </si>
  <si>
    <t>THE TANGENT GROUP, LLC.</t>
  </si>
  <si>
    <t>AP SOLAR 2 LLC (RE)</t>
  </si>
  <si>
    <t>APPALOOSA RUN WIND LLC (RE)</t>
  </si>
  <si>
    <t>AZURE SKY WIND PROJECT LLC (RE)</t>
  </si>
  <si>
    <t>AZURE SKY WIND STORAGE LLC (RE)</t>
  </si>
  <si>
    <t>BIG STAR SOLAR LLC (RE)</t>
  </si>
  <si>
    <t>BLACKJACK CREEK WIND FARM LLC (RE)</t>
  </si>
  <si>
    <t>BRAES BAYOU GENERATING LLC (RE)</t>
  </si>
  <si>
    <t>BRAES BAYOU II LLC (RE)</t>
  </si>
  <si>
    <t>BRAZORIA COUNTY SOLAR PROJECT LLC (RE)</t>
  </si>
  <si>
    <t>BRAZORIA WEST SOLAR PROJECT LLC (RE)</t>
  </si>
  <si>
    <t>BT NOBLE SOLAR LLC (RE)</t>
  </si>
  <si>
    <t>BYRD RANCH STORAGE LLC (RE)</t>
  </si>
  <si>
    <t>CG WHARTON COUNTY LLC (RE)</t>
  </si>
  <si>
    <t>CONCHO VALLEY SOLAR LLC (RE)</t>
  </si>
  <si>
    <t>CONSTELLATION HANDLEY POWER LLC (RE)</t>
  </si>
  <si>
    <t>CRANE SOLAR PROJECT LLC (RE)</t>
  </si>
  <si>
    <t>CUTLASS SOLAR LLC (RE)</t>
  </si>
  <si>
    <t>CXA TEMPLE 2 LLC (RE)</t>
  </si>
  <si>
    <t>DEER PARK REFINING LIMITED PARTNERSHIP (RE)</t>
  </si>
  <si>
    <t>ECTOR COUNTY GENERATION LLC (RE)</t>
  </si>
  <si>
    <t>EL ALGODON ALTO WIND FARM LLC (RE)</t>
  </si>
  <si>
    <t>EL SAUZ RANCH WIND LLC (RE)</t>
  </si>
  <si>
    <t>EMERALD GROVE SOLAR LLC (RE)</t>
  </si>
  <si>
    <t>ENEL GREEN POWER ROSELAND SOLAR LLC (RE)</t>
  </si>
  <si>
    <t>EXXON MOBIL CORPORATION (RE)</t>
  </si>
  <si>
    <t>GANADO SOLAR LLC (RE)</t>
  </si>
  <si>
    <t>GRIZZLY RIDGE SOLAR LLC (RE)</t>
  </si>
  <si>
    <t>HELENA WIND LLC (RE)</t>
  </si>
  <si>
    <t>HEN INFRASTRUCTURE LLC (RE)</t>
  </si>
  <si>
    <t>HEN INFRASTRUCTURE LLC 1 (RE)</t>
  </si>
  <si>
    <t>HEN INFRASTRUCTURE LLC 2 (RE)</t>
  </si>
  <si>
    <t>HIGH LONESOME STORAGE LLC (RE)</t>
  </si>
  <si>
    <t>IGNACIO GRID LLC (RE)</t>
  </si>
  <si>
    <t>IP RADIAN LLC (RE)</t>
  </si>
  <si>
    <t>KING CREEK WIND FARM 1 LLC (RE)</t>
  </si>
  <si>
    <t>KING CREEK WIND FARM 2 LLC (RE)</t>
  </si>
  <si>
    <t>LACY CREEK WIND LLC (RE)</t>
  </si>
  <si>
    <t>LIMESTONE WIND PROJECT LLC (RE)</t>
  </si>
  <si>
    <t>LONGBOW SOLAR LLC (RE)</t>
  </si>
  <si>
    <t>MADERO GRID LLC (RE)</t>
  </si>
  <si>
    <t>MARK ONE GENERATING LLC (RE)</t>
  </si>
  <si>
    <t>MATTA POWER STATION LLC (RE)</t>
  </si>
  <si>
    <t>MYRTLE SOLAR LLC (RE)</t>
  </si>
  <si>
    <t>PISGAH RIDGE SOLAR LLC (RE)</t>
  </si>
  <si>
    <t>RANCHLAND WIND PROJECT II LLC (RE)</t>
  </si>
  <si>
    <t>RANCHLAND WIND PROJECT LLC (RE)</t>
  </si>
  <si>
    <t>RANCHLAND WIND STORAGE LLC (RE)</t>
  </si>
  <si>
    <t>RAYOS DEL SOL SOLAR PROJECT LLC (RE)</t>
  </si>
  <si>
    <t>ROADRUNNER STORAGE LLC (RE)</t>
  </si>
  <si>
    <t>SHAKES SOLAR LLC (RE)</t>
  </si>
  <si>
    <t>SJRR POWER LLC (RE)</t>
  </si>
  <si>
    <t>SUN VALLEY SOLAR LLC (RE)</t>
  </si>
  <si>
    <t>SWOOSE II LLC (RE)</t>
  </si>
  <si>
    <t>TPE ERATH SOLAR LLC (RE)</t>
  </si>
  <si>
    <t>TRES CITY POWER LLC (RE)</t>
  </si>
  <si>
    <t>TRES PORT POWER LLC (RE)</t>
  </si>
  <si>
    <t>VESI UPTON COUNTY BESS LLC (RE)</t>
  </si>
  <si>
    <t>WEST TEXAS SOLAR PROJECT II LLC (RE)</t>
  </si>
  <si>
    <t>WHARTON COUNTY GENERATION LLC (RE)</t>
  </si>
  <si>
    <t>YOUNG WIND LLC (RE)</t>
  </si>
  <si>
    <t>AWAKE SOLAR LLC</t>
  </si>
  <si>
    <t>AZURE SKY WIND PROJECT, LLC</t>
  </si>
  <si>
    <t>BIG SUN SA1 LLC</t>
  </si>
  <si>
    <t>FPL ENERGY UPTON WIND I LLC</t>
  </si>
  <si>
    <t>FPL ENERGY UPTON WIND II, LLC</t>
  </si>
  <si>
    <t>FPL ENERGY UPTON WIND III LLC</t>
  </si>
  <si>
    <t>FPL ENERGY UPTON WIND IV, LLC</t>
  </si>
  <si>
    <t>HIGH MAJESTIC WIND I, LLC</t>
  </si>
  <si>
    <t>SNIDER INDUSTRIES, LLP</t>
  </si>
  <si>
    <t>SPINNING SPUR WIND, LLC</t>
  </si>
  <si>
    <t>224WB 8ME LLC (RE)</t>
  </si>
  <si>
    <t>7V SOLAR RANCH LLC (RE)</t>
  </si>
  <si>
    <t>AMA QSE LLC (RE)</t>
  </si>
  <si>
    <t>BARNEY DAVIS LLC (RE)</t>
  </si>
  <si>
    <t>BPL CROWN SOLAR LLC (RE)</t>
  </si>
  <si>
    <t>BPL FILES SOLAR LLC (RE)</t>
  </si>
  <si>
    <t>BPL SOL SOLAR LLC (RE)</t>
  </si>
  <si>
    <t>BRIGHT ARROW SOLAR LLC (RE)</t>
  </si>
  <si>
    <t>BROTMAN GENERATING LLC (RE)</t>
  </si>
  <si>
    <t>BROTMAN II LLC (RE)</t>
  </si>
  <si>
    <t>BRP INTERMEDIATECO I LLC (RE)</t>
  </si>
  <si>
    <t>BT CUNNINGHAM STORAGE LLC (RE)</t>
  </si>
  <si>
    <t>CANYON WIND ENERGY LLC (RE)</t>
  </si>
  <si>
    <t>CASTLE GAP WIND POWER LLC (RE)</t>
  </si>
  <si>
    <t>CATTLEMEN SOLAR PARK LLC (RE)</t>
  </si>
  <si>
    <t>CENTURY OAK WIND PROJECT LLC (RE)</t>
  </si>
  <si>
    <t>COMISION FEDERAL DE ELECTRICIDAD (RES)</t>
  </si>
  <si>
    <t>CONSTELLATION SOUTH TEXAS LLC (RE)</t>
  </si>
  <si>
    <t>COPPERHEAD SOLAR LLC (RE)</t>
  </si>
  <si>
    <t>CRANE 2 BESS LLC (RE)</t>
  </si>
  <si>
    <t>CROSSETT POWER MANAGEMENT LLC 1 (RE)</t>
  </si>
  <si>
    <t>DANISH FIELDS SOLAR LLC (RE)</t>
  </si>
  <si>
    <t>DANISH FIELDS STORAGE LLC (RE)</t>
  </si>
  <si>
    <t>DECORDOVA BESS LLC (RE)</t>
  </si>
  <si>
    <t>DELILAH SOLAR ENERGY LLC (RE)</t>
  </si>
  <si>
    <t>ELAWAN DILEO SOLAR LLC (RE)</t>
  </si>
  <si>
    <t>ELAWAN PITTS DUDIK SOLAR LLC (RE)</t>
  </si>
  <si>
    <t>ELECTRANET QSE I LLC RCM RO (RE)</t>
  </si>
  <si>
    <t>ELECTRANET QSE I LLC RCM SH (RE)</t>
  </si>
  <si>
    <t>ELECTRANET QSE I LLC TMG II (RE)</t>
  </si>
  <si>
    <t>ELLIS SOLAR LLC (RE)</t>
  </si>
  <si>
    <t>FENCEPOST SOLAR PROJECT LLC (RE)</t>
  </si>
  <si>
    <t>FGE GOODNIGHT I LLC (RE)</t>
  </si>
  <si>
    <t>FIVE WELLS SOLAR CENTER LLC (RE)</t>
  </si>
  <si>
    <t>FIVE WELLS STORAGE LLC (RE)</t>
  </si>
  <si>
    <t>FORT BEND SOLAR LLC (RE)</t>
  </si>
  <si>
    <t>HAYHURST TEXAS SOLAR LLC (RE)</t>
  </si>
  <si>
    <t>HECATE ENERGY FRYE SOLAR LLC (RE)</t>
  </si>
  <si>
    <t>HERITAGE ENERGY HOLDINGS LLC (RE)</t>
  </si>
  <si>
    <t>HOPKINS ENERGY LLC (RE)</t>
  </si>
  <si>
    <t>HORIZON SOLAR LLC (RE)</t>
  </si>
  <si>
    <t>HOUSE MOUNTAIN LLC (RE)</t>
  </si>
  <si>
    <t>INERTIA ENERGY STORAGE LLC (RE)</t>
  </si>
  <si>
    <t>INERTIA WIND PROJECT LLC (RE)</t>
  </si>
  <si>
    <t>IP LUMINA II LLC (RE)</t>
  </si>
  <si>
    <t>IP LUMINA LLC (RE)</t>
  </si>
  <si>
    <t>JACK COUNTY POWER LLC (RE)</t>
  </si>
  <si>
    <t>JOHNSON COUNTY POWER LLC (RE)</t>
  </si>
  <si>
    <t>LIBRA STORAGE LLC (RE)</t>
  </si>
  <si>
    <t>MYRTLE STORAGE LLC (RE)</t>
  </si>
  <si>
    <t>NEW FRONTERA HOLDINGS LLC (RE)</t>
  </si>
  <si>
    <t>PARIS FARM SOLAR LLC (RE)</t>
  </si>
  <si>
    <t>PETRA NOVA POWER I LLC (RE)</t>
  </si>
  <si>
    <t>PORTER SOLAR LLC (RE)</t>
  </si>
  <si>
    <t>RAYBURN ENERGY STATION LLC (RE)</t>
  </si>
  <si>
    <t>RED TAILED HAWK SOLAR LLC (RE)</t>
  </si>
  <si>
    <t>RIESEL HOLDCO LLC (RE)</t>
  </si>
  <si>
    <t>RODEO RANCH ENERGY STORAGE LLC (RE)</t>
  </si>
  <si>
    <t>RW MILLER POWER LLC (RE)</t>
  </si>
  <si>
    <t>SHAMROCK WIND LLC (RE)</t>
  </si>
  <si>
    <t>SMT TX MANAGEMENT LLC (RE)</t>
  </si>
  <si>
    <t>SPARTA SOLAR LLC (RE)</t>
  </si>
  <si>
    <t>STAMPEDE SOLAR PROJECT LLC (RE)</t>
  </si>
  <si>
    <t>SUN VALLEY STORAGE LLC (RE)</t>
  </si>
  <si>
    <t>TEMPLE GENERATION II LLC (RE)</t>
  </si>
  <si>
    <t>TEXAS A AND M UNIVERSITY (RE)</t>
  </si>
  <si>
    <t>TEXAS SOLAR NOVA 1 LLC (RE)</t>
  </si>
  <si>
    <t>TEXAS SOLAR NOVA 2 LLC (RE)</t>
  </si>
  <si>
    <t>TRES BAHIAS SOLAR POWER LLC (RE)</t>
  </si>
  <si>
    <t>WACO SOLAR LLC (RE)</t>
  </si>
  <si>
    <t>WOLF TANK STORAGE LLC (RE)</t>
  </si>
  <si>
    <t>ZIER SOLAR LLC (RE)</t>
  </si>
  <si>
    <t>BIO ENERGY (TEXAS) COVEL GARDENS FACILITY</t>
  </si>
  <si>
    <t>BLUE CLOUD WIND ENERGY</t>
  </si>
  <si>
    <t>COTTONWOOD ENERGY PROJECT</t>
  </si>
  <si>
    <t>CPS</t>
  </si>
  <si>
    <t>EAST TEXAS ELECTRIC COOPERATIVE, INC</t>
  </si>
  <si>
    <t>EASTMAN COGENERATION FACILITY</t>
  </si>
  <si>
    <t>ENCHANTED ROCK</t>
  </si>
  <si>
    <t xml:space="preserve">FIFTH GENERATION, INC. </t>
  </si>
  <si>
    <t>FREEPORT LNG DEVELOPMENT, L.P</t>
  </si>
  <si>
    <t>FRV AE SOLAR LLC</t>
  </si>
  <si>
    <t>GENERATE ER NG LLLC</t>
  </si>
  <si>
    <t>GOLDEN SPREAD MUSTANG UNITS 4,5,6 &amp; ANTELOPE ELK ENERGY CENTER</t>
  </si>
  <si>
    <t>GOLDEN SPREAD PANHANDLE WIND RANCH</t>
  </si>
  <si>
    <t>HARRISON COUNTY POWER PROJECT - NORTHWEST TEXAS ELECTRIC COOPERATIVE</t>
  </si>
  <si>
    <t>ODYSSEY ENERGY ALTURA COGEN LLC</t>
  </si>
  <si>
    <t>POWER DEPOT - TEXAS GROUP A LLC</t>
  </si>
  <si>
    <t>SECURITY LFGTE FACILITY</t>
  </si>
  <si>
    <t>SOUTH TEXAS ELECTRIC CO COP INC RE</t>
  </si>
  <si>
    <t>SOUTHWESTERN ELECTRIC POWER CO</t>
  </si>
  <si>
    <t>TAMU</t>
  </si>
  <si>
    <t>TENASKA FRONTIER PARTNERS</t>
  </si>
  <si>
    <t>TEXAS MICROGRID I LLC</t>
  </si>
  <si>
    <t>TEXAS MICROGRID II LLC</t>
  </si>
  <si>
    <t>WALMART STORES TEXAS, LLX</t>
  </si>
  <si>
    <t>WILDORADO WIND</t>
  </si>
  <si>
    <t>WM RENEWAABLE ENERGY, LLC</t>
  </si>
  <si>
    <t>ASTRA WIND LLC</t>
  </si>
  <si>
    <t>AZURE SKY SOLAR PROJECT, LLC</t>
  </si>
  <si>
    <t>BLUE JAY SOLAR I, LLC</t>
  </si>
  <si>
    <t>DESERT SKY WIND FARM LLC</t>
  </si>
  <si>
    <t>DG HARVEST SOLAR, LLC</t>
  </si>
  <si>
    <t>ENGIE 2019 PROJECTCO-TX1 LLC ARRAY A</t>
  </si>
  <si>
    <t>ENGIE 2019 PROJECTCO-TX1 LLC ARRAY B</t>
  </si>
  <si>
    <t>ENGIE 2019 PROJECTCO-TX1 LLC ARRAY C</t>
  </si>
  <si>
    <t>GUADALUPE VALLEY ELECTRIC COOPERATIVE</t>
  </si>
  <si>
    <t>HARVEST MOON RENEWABLE ENERGY COMPANY LLC</t>
  </si>
  <si>
    <t>LONGBOW SOLAR, LLC</t>
  </si>
  <si>
    <t>PEDERNALES SOLAR ENERGY IV LLC</t>
  </si>
  <si>
    <t>PEDERNALES SOLAR ENERGY XIII LLC</t>
  </si>
  <si>
    <t>PEDERNALES SOLAR ENERGY XIV, LLC</t>
  </si>
  <si>
    <t>PEDERNALES SOLAR ENERGY XV, LLC</t>
  </si>
  <si>
    <t>Mixed Generation</t>
  </si>
  <si>
    <t>Renewable Generation</t>
  </si>
  <si>
    <t>Non-Renewable Generation</t>
  </si>
  <si>
    <t>Reporting 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</si>
</sst>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00"/>
    <numFmt numFmtId="166" formatCode="0.000000"/>
    <numFmt numFmtId="167" formatCode="0.0"/>
    <numFmt numFmtId="168" formatCode="0.0000000000"/>
    <numFmt numFmtId="169" formatCode="0.0000"/>
    <numFmt numFmtId="170" formatCode="0.00000"/>
    <numFmt numFmtId="171" formatCode="0.0000000000000000000"/>
    <numFmt numFmtId="172" formatCode="0.00000000000000000000"/>
    <numFmt numFmtId="173" formatCode="0.0000000000000000000000"/>
    <numFmt numFmtId="174" formatCode="#,##0.0000"/>
    <numFmt numFmtId="175" formatCode="#,##0.0"/>
    <numFmt numFmtId="176" formatCode="0.000%"/>
  </numFmts>
  <fonts count="44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Tahoma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u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37" applyNumberFormat="0" applyAlignment="0" applyProtection="0"/>
    <xf numFmtId="0" fontId="17" fillId="30" borderId="38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2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37" applyNumberFormat="0" applyAlignment="0" applyProtection="0"/>
    <xf numFmtId="0" fontId="24" fillId="0" borderId="42" applyNumberFormat="0" applyFill="0" applyAlignment="0" applyProtection="0"/>
    <xf numFmtId="0" fontId="25" fillId="33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0" fontId="13" fillId="0" borderId="0"/>
    <xf numFmtId="0" fontId="12" fillId="34" borderId="43" applyNumberFormat="0" applyFont="0" applyAlignment="0" applyProtection="0"/>
    <xf numFmtId="0" fontId="26" fillId="29" borderId="44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5" applyNumberFormat="0" applyFill="0" applyAlignment="0" applyProtection="0"/>
    <xf numFmtId="0" fontId="2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37" applyAlignment="1">
      <alignment vertical="center"/>
    </xf>
    <xf numFmtId="0" fontId="4" fillId="0" borderId="0" xfId="39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2" fillId="0" borderId="1" xfId="4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5" borderId="0" xfId="0" applyFont="1" applyFill="1"/>
    <xf numFmtId="0" fontId="0" fillId="35" borderId="0" xfId="0" applyFill="1"/>
    <xf numFmtId="0" fontId="31" fillId="35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0" xfId="0" applyFill="1" applyBorder="1"/>
    <xf numFmtId="0" fontId="0" fillId="35" borderId="2" xfId="0" applyFill="1" applyBorder="1"/>
    <xf numFmtId="164" fontId="12" fillId="35" borderId="2" xfId="43" applyNumberFormat="1" applyFont="1" applyFill="1" applyBorder="1" applyAlignment="1">
      <alignment horizontal="center"/>
    </xf>
    <xf numFmtId="164" fontId="0" fillId="35" borderId="0" xfId="0" applyNumberFormat="1" applyFill="1"/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right"/>
    </xf>
    <xf numFmtId="0" fontId="28" fillId="35" borderId="0" xfId="0" applyFont="1" applyFill="1" applyBorder="1" applyAlignment="1">
      <alignment horizontal="right"/>
    </xf>
    <xf numFmtId="0" fontId="0" fillId="0" borderId="0" xfId="0"/>
    <xf numFmtId="164" fontId="12" fillId="35" borderId="0" xfId="43" applyNumberFormat="1" applyFont="1" applyFill="1" applyBorder="1" applyAlignment="1">
      <alignment horizontal="center"/>
    </xf>
    <xf numFmtId="0" fontId="0" fillId="36" borderId="1" xfId="0" applyFill="1" applyBorder="1" applyProtection="1">
      <protection locked="0"/>
    </xf>
    <xf numFmtId="0" fontId="7" fillId="2" borderId="3" xfId="37" applyFont="1" applyFill="1" applyBorder="1" applyAlignment="1" applyProtection="1">
      <alignment vertical="center"/>
      <protection locked="0"/>
    </xf>
    <xf numFmtId="0" fontId="5" fillId="2" borderId="4" xfId="37" applyFont="1" applyFill="1" applyBorder="1" applyAlignment="1" applyProtection="1">
      <alignment horizontal="center" vertical="center" wrapText="1"/>
      <protection locked="0"/>
    </xf>
    <xf numFmtId="0" fontId="5" fillId="2" borderId="5" xfId="37" applyFont="1" applyFill="1" applyBorder="1" applyAlignment="1" applyProtection="1">
      <alignment horizontal="center" vertical="center" wrapText="1"/>
      <protection locked="0"/>
    </xf>
    <xf numFmtId="0" fontId="8" fillId="2" borderId="6" xfId="37" applyFont="1" applyFill="1" applyBorder="1" applyAlignment="1" applyProtection="1">
      <alignment horizontal="right" vertical="center"/>
      <protection locked="0"/>
    </xf>
    <xf numFmtId="164" fontId="8" fillId="2" borderId="0" xfId="37" applyNumberFormat="1" applyFont="1" applyFill="1" applyBorder="1" applyAlignment="1" applyProtection="1">
      <alignment horizontal="center" vertical="center"/>
      <protection locked="0"/>
    </xf>
    <xf numFmtId="164" fontId="7" fillId="2" borderId="7" xfId="37" applyNumberFormat="1" applyFont="1" applyFill="1" applyBorder="1" applyAlignment="1" applyProtection="1">
      <alignment horizontal="center" vertical="center"/>
      <protection locked="0"/>
    </xf>
    <xf numFmtId="0" fontId="8" fillId="2" borderId="8" xfId="37" applyFont="1" applyFill="1" applyBorder="1" applyAlignment="1" applyProtection="1">
      <alignment horizontal="right" vertical="center"/>
      <protection locked="0"/>
    </xf>
    <xf numFmtId="164" fontId="7" fillId="2" borderId="9" xfId="37" applyNumberFormat="1" applyFont="1" applyFill="1" applyBorder="1" applyAlignment="1" applyProtection="1">
      <alignment horizontal="center" vertical="center"/>
      <protection locked="0"/>
    </xf>
    <xf numFmtId="164" fontId="7" fillId="2" borderId="10" xfId="37" applyNumberFormat="1" applyFont="1" applyFill="1" applyBorder="1" applyAlignment="1" applyProtection="1">
      <alignment horizontal="center" vertical="center"/>
      <protection locked="0"/>
    </xf>
    <xf numFmtId="0" fontId="7" fillId="2" borderId="11" xfId="37" applyFont="1" applyFill="1" applyBorder="1" applyAlignment="1" applyProtection="1">
      <alignment vertical="center"/>
      <protection locked="0"/>
    </xf>
    <xf numFmtId="0" fontId="7" fillId="2" borderId="12" xfId="37" applyFont="1" applyFill="1" applyBorder="1" applyAlignment="1" applyProtection="1">
      <alignment vertical="center"/>
      <protection locked="0"/>
    </xf>
    <xf numFmtId="0" fontId="7" fillId="2" borderId="13" xfId="37" applyFont="1" applyFill="1" applyBorder="1" applyAlignment="1" applyProtection="1">
      <alignment vertical="center"/>
      <protection locked="0"/>
    </xf>
    <xf numFmtId="0" fontId="7" fillId="2" borderId="4" xfId="37" applyFont="1" applyFill="1" applyBorder="1" applyAlignment="1" applyProtection="1">
      <alignment vertical="center"/>
      <protection locked="0"/>
    </xf>
    <xf numFmtId="0" fontId="7" fillId="2" borderId="5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vertical="center"/>
      <protection locked="0"/>
    </xf>
    <xf numFmtId="0" fontId="7" fillId="2" borderId="0" xfId="37" applyFont="1" applyFill="1" applyBorder="1" applyAlignment="1" applyProtection="1">
      <alignment vertical="center"/>
      <protection locked="0"/>
    </xf>
    <xf numFmtId="0" fontId="7" fillId="2" borderId="7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horizontal="right" vertical="center"/>
      <protection locked="0"/>
    </xf>
    <xf numFmtId="0" fontId="4" fillId="0" borderId="11" xfId="37" applyBorder="1" applyAlignment="1" applyProtection="1">
      <alignment vertical="center"/>
      <protection locked="0"/>
    </xf>
    <xf numFmtId="0" fontId="4" fillId="0" borderId="12" xfId="37" applyBorder="1" applyAlignment="1" applyProtection="1">
      <alignment vertical="center"/>
      <protection locked="0"/>
    </xf>
    <xf numFmtId="0" fontId="4" fillId="0" borderId="13" xfId="37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/>
    <xf numFmtId="168" fontId="0" fillId="0" borderId="0" xfId="0" applyNumberFormat="1" applyFont="1"/>
    <xf numFmtId="0" fontId="0" fillId="0" borderId="0" xfId="0" applyFont="1" applyFill="1" applyBorder="1"/>
    <xf numFmtId="169" fontId="0" fillId="0" borderId="1" xfId="0" applyNumberFormat="1" applyBorder="1" applyAlignment="1">
      <alignment horizontal="center" vertical="center"/>
    </xf>
    <xf numFmtId="164" fontId="12" fillId="0" borderId="1" xfId="43" applyNumberFormat="1" applyFont="1" applyBorder="1" applyAlignment="1">
      <alignment horizontal="center" vertical="center"/>
    </xf>
    <xf numFmtId="0" fontId="0" fillId="35" borderId="14" xfId="0" applyFill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9" fillId="0" borderId="0" xfId="0" applyFont="1"/>
    <xf numFmtId="0" fontId="0" fillId="0" borderId="0" xfId="0" applyFill="1"/>
    <xf numFmtId="0" fontId="9" fillId="0" borderId="0" xfId="0" applyFont="1" applyFill="1" applyAlignment="1" applyProtection="1">
      <alignment vertical="center"/>
      <protection locked="0"/>
    </xf>
    <xf numFmtId="166" fontId="3" fillId="37" borderId="15" xfId="0" applyNumberFormat="1" applyFont="1" applyFill="1" applyBorder="1" applyAlignment="1">
      <alignment horizontal="center" vertical="center"/>
    </xf>
    <xf numFmtId="166" fontId="3" fillId="37" borderId="16" xfId="0" applyNumberFormat="1" applyFont="1" applyFill="1" applyBorder="1" applyAlignment="1">
      <alignment horizontal="center" vertical="center"/>
    </xf>
    <xf numFmtId="166" fontId="3" fillId="37" borderId="17" xfId="0" applyNumberFormat="1" applyFont="1" applyFill="1" applyBorder="1" applyAlignment="1">
      <alignment horizontal="center" vertical="center"/>
    </xf>
    <xf numFmtId="164" fontId="3" fillId="37" borderId="15" xfId="52" applyNumberFormat="1" applyFont="1" applyFill="1" applyBorder="1" applyAlignment="1">
      <alignment horizontal="center" vertical="center"/>
    </xf>
    <xf numFmtId="164" fontId="3" fillId="37" borderId="16" xfId="52" applyNumberFormat="1" applyFont="1" applyFill="1" applyBorder="1" applyAlignment="1">
      <alignment horizontal="center" vertical="center"/>
    </xf>
    <xf numFmtId="164" fontId="3" fillId="37" borderId="17" xfId="52" applyNumberFormat="1" applyFont="1" applyFill="1" applyBorder="1" applyAlignment="1">
      <alignment horizontal="center" vertical="center"/>
    </xf>
    <xf numFmtId="0" fontId="33" fillId="0" borderId="0" xfId="0" applyFont="1"/>
    <xf numFmtId="0" fontId="28" fillId="37" borderId="1" xfId="0" applyFont="1" applyFill="1" applyBorder="1" applyAlignment="1">
      <alignment horizontal="center"/>
    </xf>
    <xf numFmtId="166" fontId="3" fillId="37" borderId="1" xfId="0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right"/>
    </xf>
    <xf numFmtId="164" fontId="12" fillId="37" borderId="1" xfId="43" applyNumberFormat="1" applyFont="1" applyFill="1" applyBorder="1" applyAlignment="1">
      <alignment horizontal="center"/>
    </xf>
    <xf numFmtId="165" fontId="0" fillId="37" borderId="1" xfId="0" applyNumberFormat="1" applyFill="1" applyBorder="1" applyAlignment="1">
      <alignment horizontal="center"/>
    </xf>
    <xf numFmtId="0" fontId="28" fillId="37" borderId="6" xfId="0" applyFont="1" applyFill="1" applyBorder="1" applyAlignment="1">
      <alignment horizontal="right"/>
    </xf>
    <xf numFmtId="165" fontId="0" fillId="37" borderId="18" xfId="0" applyNumberFormat="1" applyFill="1" applyBorder="1" applyAlignment="1">
      <alignment horizontal="center"/>
    </xf>
    <xf numFmtId="165" fontId="34" fillId="37" borderId="1" xfId="0" applyNumberFormat="1" applyFont="1" applyFill="1" applyBorder="1" applyAlignment="1">
      <alignment horizontal="center"/>
    </xf>
    <xf numFmtId="0" fontId="28" fillId="37" borderId="19" xfId="0" applyFont="1" applyFill="1" applyBorder="1" applyAlignment="1">
      <alignment horizontal="right"/>
    </xf>
    <xf numFmtId="0" fontId="28" fillId="37" borderId="20" xfId="0" applyFont="1" applyFill="1" applyBorder="1" applyAlignment="1">
      <alignment horizontal="right"/>
    </xf>
    <xf numFmtId="0" fontId="28" fillId="37" borderId="18" xfId="0" applyFont="1" applyFill="1" applyBorder="1" applyAlignment="1">
      <alignment horizontal="center"/>
    </xf>
    <xf numFmtId="0" fontId="28" fillId="37" borderId="21" xfId="0" applyFont="1" applyFill="1" applyBorder="1" applyAlignment="1">
      <alignment horizontal="right"/>
    </xf>
    <xf numFmtId="0" fontId="28" fillId="37" borderId="22" xfId="0" applyFont="1" applyFill="1" applyBorder="1" applyAlignment="1">
      <alignment horizontal="right"/>
    </xf>
    <xf numFmtId="164" fontId="34" fillId="37" borderId="1" xfId="43" applyNumberFormat="1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164" fontId="12" fillId="0" borderId="24" xfId="43" applyNumberFormat="1" applyFont="1" applyBorder="1"/>
    <xf numFmtId="164" fontId="12" fillId="37" borderId="24" xfId="43" applyNumberFormat="1" applyFont="1" applyFill="1" applyBorder="1"/>
    <xf numFmtId="164" fontId="3" fillId="37" borderId="25" xfId="44" applyNumberFormat="1" applyFont="1" applyFill="1" applyBorder="1" applyAlignment="1">
      <alignment horizontal="center" vertical="center"/>
    </xf>
    <xf numFmtId="164" fontId="12" fillId="0" borderId="25" xfId="43" applyNumberFormat="1" applyFont="1" applyBorder="1" applyAlignment="1">
      <alignment horizontal="center"/>
    </xf>
    <xf numFmtId="164" fontId="12" fillId="37" borderId="25" xfId="43" applyNumberFormat="1" applyFont="1" applyFill="1" applyBorder="1" applyAlignment="1">
      <alignment horizontal="center"/>
    </xf>
    <xf numFmtId="164" fontId="34" fillId="37" borderId="25" xfId="43" applyNumberFormat="1" applyFont="1" applyFill="1" applyBorder="1" applyAlignment="1">
      <alignment horizontal="center"/>
    </xf>
    <xf numFmtId="166" fontId="3" fillId="37" borderId="19" xfId="0" applyNumberFormat="1" applyFont="1" applyFill="1" applyBorder="1" applyAlignment="1">
      <alignment horizontal="center" vertical="center"/>
    </xf>
    <xf numFmtId="166" fontId="3" fillId="37" borderId="26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65" fontId="0" fillId="37" borderId="27" xfId="0" applyNumberFormat="1" applyFill="1" applyBorder="1" applyAlignment="1">
      <alignment horizontal="center"/>
    </xf>
    <xf numFmtId="170" fontId="0" fillId="37" borderId="28" xfId="0" applyNumberFormat="1" applyFill="1" applyBorder="1" applyAlignment="1">
      <alignment horizontal="center"/>
    </xf>
    <xf numFmtId="165" fontId="34" fillId="37" borderId="19" xfId="0" applyNumberFormat="1" applyFont="1" applyFill="1" applyBorder="1" applyAlignment="1">
      <alignment horizontal="center"/>
    </xf>
    <xf numFmtId="165" fontId="34" fillId="37" borderId="22" xfId="0" applyNumberFormat="1" applyFont="1" applyFill="1" applyBorder="1" applyAlignment="1">
      <alignment horizontal="center"/>
    </xf>
    <xf numFmtId="165" fontId="34" fillId="37" borderId="16" xfId="0" applyNumberFormat="1" applyFont="1" applyFill="1" applyBorder="1" applyAlignment="1">
      <alignment horizontal="center"/>
    </xf>
    <xf numFmtId="165" fontId="34" fillId="37" borderId="17" xfId="0" applyNumberFormat="1" applyFont="1" applyFill="1" applyBorder="1" applyAlignment="1">
      <alignment horizontal="center"/>
    </xf>
    <xf numFmtId="0" fontId="28" fillId="37" borderId="24" xfId="0" applyFont="1" applyFill="1" applyBorder="1" applyAlignment="1">
      <alignment horizontal="center"/>
    </xf>
    <xf numFmtId="164" fontId="12" fillId="0" borderId="24" xfId="43" applyNumberFormat="1" applyFont="1" applyBorder="1" applyAlignment="1">
      <alignment horizontal="center"/>
    </xf>
    <xf numFmtId="164" fontId="12" fillId="37" borderId="24" xfId="43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70" fontId="0" fillId="37" borderId="26" xfId="0" applyNumberFormat="1" applyFill="1" applyBorder="1" applyAlignment="1">
      <alignment horizontal="center"/>
    </xf>
    <xf numFmtId="0" fontId="0" fillId="35" borderId="11" xfId="0" applyFont="1" applyFill="1" applyBorder="1"/>
    <xf numFmtId="0" fontId="0" fillId="35" borderId="12" xfId="0" applyFont="1" applyFill="1" applyBorder="1"/>
    <xf numFmtId="0" fontId="0" fillId="35" borderId="13" xfId="0" applyFont="1" applyFill="1" applyBorder="1"/>
    <xf numFmtId="0" fontId="28" fillId="37" borderId="1" xfId="0" applyFont="1" applyFill="1" applyBorder="1" applyAlignment="1">
      <alignment horizontal="center" vertical="center"/>
    </xf>
    <xf numFmtId="0" fontId="35" fillId="0" borderId="0" xfId="0" applyFont="1"/>
    <xf numFmtId="0" fontId="36" fillId="37" borderId="29" xfId="0" applyFont="1" applyFill="1" applyBorder="1" applyAlignment="1">
      <alignment horizontal="right" vertical="center"/>
    </xf>
    <xf numFmtId="164" fontId="36" fillId="0" borderId="3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Fill="1"/>
    <xf numFmtId="0" fontId="10" fillId="0" borderId="0" xfId="0" applyFont="1" applyFill="1" applyAlignment="1" applyProtection="1">
      <alignment vertical="center"/>
      <protection locked="0"/>
    </xf>
    <xf numFmtId="0" fontId="36" fillId="37" borderId="22" xfId="0" applyFont="1" applyFill="1" applyBorder="1" applyAlignment="1">
      <alignment horizontal="right" vertical="center"/>
    </xf>
    <xf numFmtId="164" fontId="36" fillId="0" borderId="17" xfId="0" applyNumberFormat="1" applyFont="1" applyFill="1" applyBorder="1" applyAlignment="1">
      <alignment horizontal="center" vertical="center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7" fillId="36" borderId="0" xfId="0" applyFont="1" applyFill="1" applyBorder="1"/>
    <xf numFmtId="0" fontId="37" fillId="36" borderId="7" xfId="0" applyFont="1" applyFill="1" applyBorder="1"/>
    <xf numFmtId="167" fontId="0" fillId="0" borderId="0" xfId="0" applyNumberFormat="1" applyFont="1"/>
    <xf numFmtId="10" fontId="0" fillId="0" borderId="0" xfId="0" applyNumberFormat="1" applyFont="1"/>
    <xf numFmtId="0" fontId="0" fillId="0" borderId="0" xfId="0" applyNumberFormat="1" applyFont="1"/>
    <xf numFmtId="169" fontId="0" fillId="0" borderId="0" xfId="0" applyNumberFormat="1" applyFont="1"/>
    <xf numFmtId="0" fontId="0" fillId="38" borderId="0" xfId="0" applyFill="1" applyBorder="1" applyAlignment="1">
      <alignment horizontal="center" vertical="center" textRotation="90"/>
    </xf>
    <xf numFmtId="0" fontId="31" fillId="38" borderId="0" xfId="0" applyFont="1" applyFill="1" applyBorder="1" applyAlignment="1">
      <alignment horizontal="center" vertical="center" textRotation="90"/>
    </xf>
    <xf numFmtId="165" fontId="0" fillId="0" borderId="25" xfId="0" applyNumberFormat="1" applyBorder="1" applyAlignment="1">
      <alignment horizontal="center"/>
    </xf>
    <xf numFmtId="166" fontId="3" fillId="39" borderId="1" xfId="0" applyNumberFormat="1" applyFont="1" applyFill="1" applyBorder="1" applyAlignment="1">
      <alignment horizontal="center" vertical="center"/>
    </xf>
    <xf numFmtId="169" fontId="28" fillId="40" borderId="1" xfId="0" applyNumberFormat="1" applyFont="1" applyFill="1" applyBorder="1" applyAlignment="1">
      <alignment horizontal="center" vertical="center"/>
    </xf>
    <xf numFmtId="171" fontId="28" fillId="40" borderId="1" xfId="0" applyNumberFormat="1" applyFont="1" applyFill="1" applyBorder="1" applyAlignment="1">
      <alignment horizontal="center" vertical="center"/>
    </xf>
    <xf numFmtId="171" fontId="28" fillId="39" borderId="1" xfId="0" applyNumberFormat="1" applyFont="1" applyFill="1" applyBorder="1" applyAlignment="1">
      <alignment horizontal="center" vertical="center"/>
    </xf>
    <xf numFmtId="172" fontId="28" fillId="39" borderId="1" xfId="0" applyNumberFormat="1" applyFont="1" applyFill="1" applyBorder="1" applyAlignment="1">
      <alignment horizontal="center" vertical="center"/>
    </xf>
    <xf numFmtId="0" fontId="28" fillId="40" borderId="1" xfId="0" applyFont="1" applyFill="1" applyBorder="1" applyAlignment="1">
      <alignment vertical="center"/>
    </xf>
    <xf numFmtId="0" fontId="28" fillId="39" borderId="1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73" fontId="28" fillId="39" borderId="1" xfId="0" applyNumberFormat="1" applyFont="1" applyFill="1" applyBorder="1" applyAlignment="1">
      <alignment horizontal="center" vertical="center"/>
    </xf>
    <xf numFmtId="164" fontId="3" fillId="43" borderId="1" xfId="45" applyNumberFormat="1" applyFont="1" applyFill="1" applyBorder="1" applyAlignment="1">
      <alignment horizontal="center" vertical="center"/>
    </xf>
    <xf numFmtId="9" fontId="3" fillId="44" borderId="1" xfId="43" applyFont="1" applyFill="1" applyBorder="1" applyAlignment="1">
      <alignment horizontal="center" vertical="center"/>
    </xf>
    <xf numFmtId="9" fontId="28" fillId="45" borderId="1" xfId="43" applyFont="1" applyFill="1" applyBorder="1" applyAlignment="1">
      <alignment horizontal="center" vertical="center"/>
    </xf>
    <xf numFmtId="171" fontId="28" fillId="45" borderId="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164" fontId="3" fillId="44" borderId="1" xfId="43" applyNumberFormat="1" applyFont="1" applyFill="1" applyBorder="1" applyAlignment="1" applyProtection="1">
      <alignment horizontal="center" vertical="center"/>
    </xf>
    <xf numFmtId="175" fontId="28" fillId="36" borderId="1" xfId="0" applyNumberFormat="1" applyFont="1" applyFill="1" applyBorder="1" applyAlignment="1" applyProtection="1">
      <alignment horizontal="right"/>
      <protection locked="0"/>
    </xf>
    <xf numFmtId="175" fontId="0" fillId="37" borderId="18" xfId="0" applyNumberFormat="1" applyFill="1" applyBorder="1" applyAlignment="1">
      <alignment horizontal="right"/>
    </xf>
    <xf numFmtId="175" fontId="0" fillId="36" borderId="1" xfId="0" applyNumberFormat="1" applyFill="1" applyBorder="1" applyAlignment="1" applyProtection="1">
      <alignment horizontal="right"/>
      <protection locked="0"/>
    </xf>
    <xf numFmtId="175" fontId="0" fillId="37" borderId="1" xfId="0" applyNumberFormat="1" applyFill="1" applyBorder="1" applyAlignment="1">
      <alignment horizontal="right"/>
    </xf>
    <xf numFmtId="0" fontId="14" fillId="35" borderId="0" xfId="0" applyFont="1" applyFill="1"/>
    <xf numFmtId="0" fontId="3" fillId="37" borderId="5" xfId="0" applyFont="1" applyFill="1" applyBorder="1" applyAlignment="1">
      <alignment horizontal="center" vertical="center"/>
    </xf>
    <xf numFmtId="174" fontId="0" fillId="0" borderId="0" xfId="0" applyNumberFormat="1"/>
    <xf numFmtId="10" fontId="0" fillId="0" borderId="0" xfId="0" applyNumberFormat="1"/>
    <xf numFmtId="9" fontId="28" fillId="40" borderId="1" xfId="43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vertical="center"/>
    </xf>
    <xf numFmtId="164" fontId="0" fillId="0" borderId="0" xfId="0" applyNumberFormat="1" applyFont="1"/>
    <xf numFmtId="0" fontId="41" fillId="0" borderId="0" xfId="0" applyFont="1" applyFill="1"/>
    <xf numFmtId="0" fontId="42" fillId="0" borderId="0" xfId="0" applyFont="1" applyFill="1"/>
    <xf numFmtId="164" fontId="0" fillId="0" borderId="0" xfId="0" applyNumberFormat="1" applyAlignment="1">
      <alignment vertical="center"/>
    </xf>
    <xf numFmtId="176" fontId="28" fillId="45" borderId="1" xfId="43" applyNumberFormat="1" applyFont="1" applyFill="1" applyBorder="1" applyAlignment="1">
      <alignment horizontal="center" vertical="center"/>
    </xf>
    <xf numFmtId="2" fontId="0" fillId="0" borderId="0" xfId="0" applyNumberFormat="1" applyFont="1"/>
    <xf numFmtId="165" fontId="34" fillId="37" borderId="26" xfId="0" applyNumberFormat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 textRotation="90"/>
    </xf>
    <xf numFmtId="175" fontId="0" fillId="0" borderId="1" xfId="0" quotePrefix="1" applyNumberFormat="1" applyBorder="1" applyAlignment="1">
      <alignment horizontal="right"/>
    </xf>
    <xf numFmtId="164" fontId="28" fillId="45" borderId="1" xfId="43" applyNumberFormat="1" applyFont="1" applyFill="1" applyBorder="1" applyAlignment="1">
      <alignment horizontal="center" vertical="center"/>
    </xf>
    <xf numFmtId="0" fontId="28" fillId="36" borderId="1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38" fillId="36" borderId="6" xfId="0" applyFont="1" applyFill="1" applyBorder="1" applyAlignment="1">
      <alignment horizontal="left"/>
    </xf>
    <xf numFmtId="0" fontId="38" fillId="36" borderId="0" xfId="0" applyFont="1" applyFill="1" applyBorder="1" applyAlignment="1">
      <alignment horizontal="left"/>
    </xf>
    <xf numFmtId="175" fontId="28" fillId="36" borderId="1" xfId="0" applyNumberFormat="1" applyFont="1" applyFill="1" applyBorder="1" applyAlignment="1" applyProtection="1">
      <alignment horizontal="center"/>
      <protection locked="0"/>
    </xf>
    <xf numFmtId="0" fontId="32" fillId="37" borderId="20" xfId="0" applyFont="1" applyFill="1" applyBorder="1" applyAlignment="1">
      <alignment horizontal="right"/>
    </xf>
    <xf numFmtId="0" fontId="32" fillId="37" borderId="31" xfId="0" applyFont="1" applyFill="1" applyBorder="1" applyAlignment="1">
      <alignment horizontal="right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9" fillId="36" borderId="6" xfId="0" applyFont="1" applyFill="1" applyBorder="1" applyAlignment="1">
      <alignment horizontal="left"/>
    </xf>
    <xf numFmtId="0" fontId="34" fillId="36" borderId="11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4" fontId="3" fillId="37" borderId="25" xfId="44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166" fontId="3" fillId="37" borderId="29" xfId="0" applyNumberFormat="1" applyFont="1" applyFill="1" applyBorder="1" applyAlignment="1">
      <alignment horizontal="center" vertical="center"/>
    </xf>
    <xf numFmtId="166" fontId="3" fillId="37" borderId="32" xfId="0" applyNumberFormat="1" applyFont="1" applyFill="1" applyBorder="1" applyAlignment="1">
      <alignment horizontal="center" vertical="center"/>
    </xf>
    <xf numFmtId="166" fontId="3" fillId="37" borderId="30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left"/>
    </xf>
    <xf numFmtId="0" fontId="28" fillId="37" borderId="24" xfId="0" applyFont="1" applyFill="1" applyBorder="1" applyAlignment="1">
      <alignment horizontal="left"/>
    </xf>
    <xf numFmtId="0" fontId="40" fillId="36" borderId="3" xfId="0" applyFont="1" applyFill="1" applyBorder="1" applyAlignment="1">
      <alignment horizontal="left"/>
    </xf>
    <xf numFmtId="0" fontId="40" fillId="36" borderId="4" xfId="0" applyFont="1" applyFill="1" applyBorder="1" applyAlignment="1">
      <alignment horizontal="left"/>
    </xf>
    <xf numFmtId="0" fontId="40" fillId="36" borderId="5" xfId="0" applyFont="1" applyFill="1" applyBorder="1" applyAlignment="1">
      <alignment horizontal="left"/>
    </xf>
    <xf numFmtId="0" fontId="6" fillId="3" borderId="33" xfId="37" applyFont="1" applyFill="1" applyBorder="1" applyAlignment="1" applyProtection="1">
      <alignment horizontal="center" vertical="center" wrapText="1"/>
      <protection locked="0"/>
    </xf>
    <xf numFmtId="0" fontId="6" fillId="3" borderId="34" xfId="37" applyFont="1" applyFill="1" applyBorder="1" applyAlignment="1" applyProtection="1">
      <alignment horizontal="center" vertical="center" wrapText="1"/>
      <protection locked="0"/>
    </xf>
    <xf numFmtId="0" fontId="6" fillId="3" borderId="35" xfId="37" applyFont="1" applyFill="1" applyBorder="1" applyAlignment="1" applyProtection="1">
      <alignment horizontal="center" vertical="center" wrapText="1"/>
      <protection locked="0"/>
    </xf>
    <xf numFmtId="166" fontId="3" fillId="37" borderId="1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166" fontId="3" fillId="41" borderId="1" xfId="0" applyNumberFormat="1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164" fontId="3" fillId="42" borderId="1" xfId="45" applyNumberFormat="1" applyFont="1" applyFill="1" applyBorder="1" applyAlignment="1">
      <alignment horizontal="center" vertical="center"/>
    </xf>
    <xf numFmtId="166" fontId="3" fillId="37" borderId="36" xfId="0" applyNumberFormat="1" applyFont="1" applyFill="1" applyBorder="1" applyAlignment="1">
      <alignment horizontal="center" vertical="center"/>
    </xf>
    <xf numFmtId="164" fontId="3" fillId="37" borderId="36" xfId="52" applyNumberFormat="1" applyFont="1" applyFill="1" applyBorder="1" applyAlignment="1">
      <alignment horizontal="center" vertical="center"/>
    </xf>
    <xf numFmtId="164" fontId="3" fillId="37" borderId="32" xfId="52" applyNumberFormat="1" applyFont="1" applyFill="1" applyBorder="1" applyAlignment="1">
      <alignment horizontal="center" vertical="center"/>
    </xf>
    <xf numFmtId="164" fontId="3" fillId="37" borderId="30" xfId="52" applyNumberFormat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 textRotation="90"/>
    </xf>
    <xf numFmtId="0" fontId="0" fillId="46" borderId="18" xfId="0" applyFill="1" applyBorder="1" applyAlignment="1">
      <alignment horizontal="center" vertical="center" textRotation="90"/>
    </xf>
    <xf numFmtId="0" fontId="0" fillId="46" borderId="14" xfId="0" applyFill="1" applyBorder="1" applyAlignment="1">
      <alignment horizontal="center" vertical="center" textRotation="90"/>
    </xf>
    <xf numFmtId="0" fontId="0" fillId="46" borderId="46" xfId="0" applyFill="1" applyBorder="1" applyAlignment="1">
      <alignment horizontal="center" vertical="center" textRotation="90"/>
    </xf>
    <xf numFmtId="0" fontId="28" fillId="47" borderId="18" xfId="0" applyFont="1" applyFill="1" applyBorder="1" applyAlignment="1">
      <alignment horizontal="center" vertical="center" textRotation="90"/>
    </xf>
    <xf numFmtId="0" fontId="28" fillId="47" borderId="14" xfId="0" applyFont="1" applyFill="1" applyBorder="1" applyAlignment="1">
      <alignment horizontal="center" vertical="center" textRotation="90"/>
    </xf>
    <xf numFmtId="0" fontId="28" fillId="47" borderId="46" xfId="0" applyFont="1" applyFill="1" applyBorder="1" applyAlignment="1">
      <alignment horizontal="center" vertical="center" textRotation="90"/>
    </xf>
  </cellXfs>
  <cellStyles count="6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3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 2" xfId="42" xr:uid="{00000000-0005-0000-0000-00002A000000}"/>
    <cellStyle name="Percent" xfId="43" builtinId="5"/>
    <cellStyle name="Percent 2" xfId="44" xr:uid="{00000000-0005-0000-0000-00002C000000}"/>
    <cellStyle name="Percent 2 10" xfId="45" xr:uid="{00000000-0005-0000-0000-00002D000000}"/>
    <cellStyle name="Percent 2 11" xfId="46" xr:uid="{00000000-0005-0000-0000-00002E000000}"/>
    <cellStyle name="Percent 2 12" xfId="47" xr:uid="{00000000-0005-0000-0000-00002F000000}"/>
    <cellStyle name="Percent 2 13" xfId="48" xr:uid="{00000000-0005-0000-0000-000030000000}"/>
    <cellStyle name="Percent 2 14" xfId="49" xr:uid="{00000000-0005-0000-0000-000031000000}"/>
    <cellStyle name="Percent 2 15" xfId="50" xr:uid="{00000000-0005-0000-0000-000032000000}"/>
    <cellStyle name="Percent 2 16" xfId="51" xr:uid="{00000000-0005-0000-0000-000033000000}"/>
    <cellStyle name="Percent 2 2" xfId="52" xr:uid="{00000000-0005-0000-0000-000034000000}"/>
    <cellStyle name="Percent 2 3" xfId="53" xr:uid="{00000000-0005-0000-0000-000035000000}"/>
    <cellStyle name="Percent 2 4" xfId="54" xr:uid="{00000000-0005-0000-0000-000036000000}"/>
    <cellStyle name="Percent 2 5" xfId="55" xr:uid="{00000000-0005-0000-0000-000037000000}"/>
    <cellStyle name="Percent 2 6" xfId="56" xr:uid="{00000000-0005-0000-0000-000038000000}"/>
    <cellStyle name="Percent 2 7" xfId="57" xr:uid="{00000000-0005-0000-0000-000039000000}"/>
    <cellStyle name="Percent 2 8" xfId="58" xr:uid="{00000000-0005-0000-0000-00003A000000}"/>
    <cellStyle name="Percent 2 9" xfId="59" xr:uid="{00000000-0005-0000-0000-00003B000000}"/>
    <cellStyle name="Title" xfId="60" builtinId="15" customBuiltin="1"/>
    <cellStyle name="Total 2" xfId="61" xr:uid="{00000000-0005-0000-0000-00003D000000}"/>
    <cellStyle name="Warning Text 2" xfId="62" xr:uid="{00000000-0005-0000-0000-00003E000000}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3223123913182"/>
          <c:y val="4.5959600196646834E-2"/>
          <c:w val="0.75692959486364664"/>
          <c:h val="0.734799905368020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'Label - Reference Only'!$I$3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ysClr val="windowText" lastClr="000000">
                <a:alpha val="95000"/>
              </a:sysClr>
            </a:solidFill>
          </c:spPr>
          <c:invertIfNegative val="0"/>
          <c:dLbls>
            <c:numFmt formatCode="0.0" sourceLinked="0"/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'Label - Reference Only'!$G$4:$G$8</c:f>
              <c:strCache>
                <c:ptCount val="5"/>
                <c:pt idx="0">
                  <c:v>Carbon Dioxide</c:v>
                </c:pt>
                <c:pt idx="1">
                  <c:v>Nitrogen Oxides</c:v>
                </c:pt>
                <c:pt idx="2">
                  <c:v>Particulates</c:v>
                </c:pt>
                <c:pt idx="3">
                  <c:v>Sulfur Dioxide</c:v>
                </c:pt>
                <c:pt idx="4">
                  <c:v>Nuclear Waste</c:v>
                </c:pt>
              </c:strCache>
            </c:strRef>
          </c:cat>
          <c:val>
            <c:numRef>
              <c:f>'Label - Reference Only'!$I$4:$I$8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89C-86BB-E6205420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187296"/>
        <c:axId val="75184944"/>
      </c:barChart>
      <c:catAx>
        <c:axId val="7518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84944"/>
        <c:crosses val="autoZero"/>
        <c:auto val="1"/>
        <c:lblAlgn val="ctr"/>
        <c:lblOffset val="100"/>
        <c:noMultiLvlLbl val="0"/>
      </c:catAx>
      <c:valAx>
        <c:axId val="75184944"/>
        <c:scaling>
          <c:orientation val="minMax"/>
          <c:max val="200"/>
          <c:min val="0"/>
        </c:scaling>
        <c:delete val="0"/>
        <c:axPos val="t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000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75187296"/>
        <c:crosses val="autoZero"/>
        <c:crossBetween val="between"/>
        <c:majorUnit val="100"/>
      </c:valAx>
      <c:spPr>
        <a:ln>
          <a:solidFill>
            <a:sysClr val="windowText" lastClr="000000">
              <a:alpha val="91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57150</xdr:rowOff>
    </xdr:from>
    <xdr:to>
      <xdr:col>4</xdr:col>
      <xdr:colOff>1971675</xdr:colOff>
      <xdr:row>24</xdr:row>
      <xdr:rowOff>85725</xdr:rowOff>
    </xdr:to>
    <xdr:graphicFrame macro="">
      <xdr:nvGraphicFramePr>
        <xdr:cNvPr id="1097" name="Chart 3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0.16539</cdr:x>
      <cdr:y>0.7719</cdr:y>
    </cdr:from>
    <cdr:to>
      <cdr:x>0.98473</cdr:x>
      <cdr:y>0.99543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4465" y="2300226"/>
          <a:ext cx="4381500" cy="66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0                                                       100                                             200+</a:t>
          </a:r>
        </a:p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Better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Than Texas Average                   Worse Than Texas Average</a:t>
          </a:r>
        </a:p>
        <a:p xmlns:a="http://schemas.openxmlformats.org/drawingml/2006/main">
          <a:pPr algn="ctr"/>
          <a:r>
            <a:rPr lang="en-US" sz="1100" i="1" baseline="0">
              <a:latin typeface="Times New Roman" pitchFamily="18" charset="0"/>
              <a:cs typeface="Times New Roman" pitchFamily="18" charset="0"/>
            </a:rPr>
            <a:t>(Indexed values, 100-Texas Statewide Average</a:t>
          </a:r>
        </a:p>
        <a:p xmlns:a="http://schemas.openxmlformats.org/drawingml/2006/main"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45"/>
  <sheetViews>
    <sheetView tabSelected="1" topLeftCell="B1" zoomScale="85" zoomScaleNormal="85" workbookViewId="0">
      <selection activeCell="L2" sqref="L2"/>
    </sheetView>
  </sheetViews>
  <sheetFormatPr defaultRowHeight="15" x14ac:dyDescent="0.25"/>
  <cols>
    <col min="1" max="1" width="1.36328125" style="1" customWidth="1"/>
    <col min="2" max="2" width="53.54296875" customWidth="1"/>
    <col min="3" max="3" width="12.81640625" customWidth="1"/>
    <col min="4" max="4" width="8.36328125" customWidth="1"/>
    <col min="5" max="5" width="9.81640625" bestFit="1" customWidth="1"/>
    <col min="6" max="6" width="9.453125" customWidth="1"/>
    <col min="7" max="7" width="11.36328125" bestFit="1" customWidth="1"/>
    <col min="8" max="8" width="8.81640625" bestFit="1" customWidth="1"/>
    <col min="9" max="9" width="10.81640625" bestFit="1" customWidth="1"/>
    <col min="10" max="10" width="11.08984375" bestFit="1" customWidth="1"/>
    <col min="11" max="11" width="7.6328125" bestFit="1" customWidth="1"/>
    <col min="12" max="12" width="7.54296875" bestFit="1" customWidth="1"/>
    <col min="13" max="13" width="9" bestFit="1" customWidth="1"/>
    <col min="14" max="14" width="7" customWidth="1"/>
    <col min="15" max="15" width="1.08984375" customWidth="1"/>
  </cols>
  <sheetData>
    <row r="1" spans="1:16" s="1" customFormat="1" ht="4.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s="1" customFormat="1" ht="17.399999999999999" x14ac:dyDescent="0.3">
      <c r="A2" s="12"/>
      <c r="B2" s="81" t="s">
        <v>30</v>
      </c>
      <c r="C2" s="166"/>
      <c r="D2" s="166"/>
      <c r="E2" s="166"/>
      <c r="F2" s="166"/>
      <c r="G2" s="166"/>
      <c r="H2" s="166"/>
      <c r="I2" s="149"/>
      <c r="J2" s="12"/>
      <c r="K2" s="12"/>
      <c r="L2" s="157" t="s">
        <v>688</v>
      </c>
      <c r="M2" s="156"/>
      <c r="N2" s="156"/>
      <c r="O2" s="12"/>
    </row>
    <row r="3" spans="1:16" s="1" customFormat="1" ht="16.2" thickBot="1" x14ac:dyDescent="0.35">
      <c r="A3" s="12"/>
      <c r="B3" s="82" t="s">
        <v>29</v>
      </c>
      <c r="C3" s="170"/>
      <c r="D3" s="170"/>
      <c r="E3" s="170"/>
      <c r="F3" s="55"/>
      <c r="G3" s="55"/>
      <c r="H3" s="17"/>
      <c r="I3" s="12"/>
      <c r="J3" s="12"/>
      <c r="K3" s="12"/>
      <c r="L3" s="12"/>
      <c r="M3" s="12"/>
      <c r="N3" s="12"/>
      <c r="O3" s="12"/>
    </row>
    <row r="4" spans="1:16" s="10" customFormat="1" ht="4.5" customHeight="1" thickBot="1" x14ac:dyDescent="0.35">
      <c r="A4" s="16"/>
      <c r="B4" s="23"/>
      <c r="C4" s="21"/>
      <c r="D4" s="21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s="1" customFormat="1" ht="15.6" x14ac:dyDescent="0.25">
      <c r="A5" s="12"/>
      <c r="B5" s="22"/>
      <c r="C5" s="12"/>
      <c r="D5" s="12"/>
      <c r="E5" s="182" t="s">
        <v>14</v>
      </c>
      <c r="F5" s="183"/>
      <c r="G5" s="183"/>
      <c r="H5" s="183"/>
      <c r="I5" s="184"/>
      <c r="J5" s="180" t="s">
        <v>13</v>
      </c>
      <c r="K5" s="181"/>
      <c r="L5" s="181"/>
      <c r="M5" s="181"/>
      <c r="N5" s="181"/>
      <c r="O5" s="17"/>
      <c r="P5" s="9"/>
    </row>
    <row r="6" spans="1:16" s="1" customFormat="1" ht="15.6" x14ac:dyDescent="0.3">
      <c r="A6" s="12"/>
      <c r="B6" s="22"/>
      <c r="C6" s="80"/>
      <c r="D6" s="84" t="s">
        <v>36</v>
      </c>
      <c r="E6" s="91" t="s">
        <v>1</v>
      </c>
      <c r="F6" s="70" t="s">
        <v>2</v>
      </c>
      <c r="G6" s="70" t="s">
        <v>4</v>
      </c>
      <c r="H6" s="70" t="s">
        <v>3</v>
      </c>
      <c r="I6" s="92" t="s">
        <v>5</v>
      </c>
      <c r="J6" s="87" t="s">
        <v>6</v>
      </c>
      <c r="K6" s="71" t="s">
        <v>7</v>
      </c>
      <c r="L6" s="71" t="s">
        <v>8</v>
      </c>
      <c r="M6" s="71" t="s">
        <v>9</v>
      </c>
      <c r="N6" s="71" t="s">
        <v>10</v>
      </c>
      <c r="O6" s="17"/>
      <c r="P6" s="9"/>
    </row>
    <row r="7" spans="1:16" ht="15.6" x14ac:dyDescent="0.3">
      <c r="A7" s="12"/>
      <c r="B7" s="78" t="s">
        <v>31</v>
      </c>
      <c r="C7" s="145"/>
      <c r="D7" s="85" t="str">
        <f>IF($C$7&lt;&gt;0,C7/$C$10," ")</f>
        <v xml:space="preserve"> </v>
      </c>
      <c r="E7" s="93" t="str">
        <f>IF($C$7&lt;&gt;0,0," ")</f>
        <v xml:space="preserve"> </v>
      </c>
      <c r="F7" s="8" t="str">
        <f t="shared" ref="F7:N7" si="0">IF($C$7&lt;&gt;0,0," ")</f>
        <v xml:space="preserve"> </v>
      </c>
      <c r="G7" s="8" t="str">
        <f t="shared" si="0"/>
        <v xml:space="preserve"> </v>
      </c>
      <c r="H7" s="8" t="str">
        <f t="shared" si="0"/>
        <v xml:space="preserve"> </v>
      </c>
      <c r="I7" s="94" t="str">
        <f t="shared" si="0"/>
        <v xml:space="preserve"> </v>
      </c>
      <c r="J7" s="88" t="str">
        <f t="shared" si="0"/>
        <v xml:space="preserve"> </v>
      </c>
      <c r="K7" s="7" t="str">
        <f t="shared" si="0"/>
        <v xml:space="preserve"> </v>
      </c>
      <c r="L7" s="7" t="str">
        <f t="shared" si="0"/>
        <v xml:space="preserve"> </v>
      </c>
      <c r="M7" s="7" t="str">
        <f>IF($C$7&lt;&gt;0,1," ")</f>
        <v xml:space="preserve"> </v>
      </c>
      <c r="N7" s="7" t="str">
        <f t="shared" si="0"/>
        <v xml:space="preserve"> </v>
      </c>
      <c r="O7" s="18"/>
      <c r="P7" s="9"/>
    </row>
    <row r="8" spans="1:16" ht="15.6" x14ac:dyDescent="0.3">
      <c r="A8" s="12"/>
      <c r="B8" s="79" t="s">
        <v>32</v>
      </c>
      <c r="C8" s="164">
        <f>IF(ISNUMBER(C27),C27,0)</f>
        <v>0</v>
      </c>
      <c r="D8" s="85" t="str">
        <f>IF($C$8&lt;&gt;0,C8/$C$10," ")</f>
        <v xml:space="preserve"> </v>
      </c>
      <c r="E8" s="93" t="str">
        <f>E27</f>
        <v xml:space="preserve"> </v>
      </c>
      <c r="F8" s="8" t="str">
        <f t="shared" ref="F8:N8" si="1">F27</f>
        <v xml:space="preserve"> </v>
      </c>
      <c r="G8" s="8" t="str">
        <f t="shared" si="1"/>
        <v xml:space="preserve"> </v>
      </c>
      <c r="H8" s="8" t="str">
        <f t="shared" si="1"/>
        <v xml:space="preserve"> </v>
      </c>
      <c r="I8" s="94" t="str">
        <f t="shared" si="1"/>
        <v xml:space="preserve"> </v>
      </c>
      <c r="J8" s="88" t="str">
        <f t="shared" si="1"/>
        <v xml:space="preserve"> </v>
      </c>
      <c r="K8" s="7" t="str">
        <f t="shared" si="1"/>
        <v xml:space="preserve"> </v>
      </c>
      <c r="L8" s="7" t="str">
        <f t="shared" si="1"/>
        <v xml:space="preserve"> </v>
      </c>
      <c r="M8" s="7" t="str">
        <f t="shared" si="1"/>
        <v xml:space="preserve"> </v>
      </c>
      <c r="N8" s="7" t="str">
        <f t="shared" si="1"/>
        <v xml:space="preserve"> </v>
      </c>
      <c r="O8" s="18"/>
      <c r="P8" s="9"/>
    </row>
    <row r="9" spans="1:16" ht="15.6" x14ac:dyDescent="0.3">
      <c r="A9" s="12"/>
      <c r="B9" s="79" t="s">
        <v>33</v>
      </c>
      <c r="C9" s="164">
        <f>C3-C7-C8</f>
        <v>0</v>
      </c>
      <c r="D9" s="85" t="str">
        <f>IF($C$9&lt;&gt;0,C9/$C$10," ")</f>
        <v xml:space="preserve"> </v>
      </c>
      <c r="E9" s="93" t="str">
        <f>IF($C$9&lt;&gt;0,'Texas Averages and Defaults'!C7," ")</f>
        <v xml:space="preserve"> </v>
      </c>
      <c r="F9" s="8" t="str">
        <f>IF($C$9&lt;&gt;0,'Texas Averages and Defaults'!D7," ")</f>
        <v xml:space="preserve"> </v>
      </c>
      <c r="G9" s="8" t="str">
        <f>IF($C$9&lt;&gt;0,'Texas Averages and Defaults'!E7," ")</f>
        <v xml:space="preserve"> </v>
      </c>
      <c r="H9" s="8" t="str">
        <f>IF($C$9&lt;&gt;0,'Texas Averages and Defaults'!F7," ")</f>
        <v xml:space="preserve"> </v>
      </c>
      <c r="I9" s="94" t="str">
        <f>IF($C$9&lt;&gt;0,'Texas Averages and Defaults'!G7," ")</f>
        <v xml:space="preserve"> </v>
      </c>
      <c r="J9" s="88" t="str">
        <f>IF($C$9&lt;&gt;0,'Texas Averages and Defaults'!H6," ")</f>
        <v xml:space="preserve"> </v>
      </c>
      <c r="K9" s="7" t="str">
        <f>IF($C$9&lt;&gt;0,'Texas Averages and Defaults'!I6," ")</f>
        <v xml:space="preserve"> </v>
      </c>
      <c r="L9" s="7" t="str">
        <f>IF($C$9&lt;&gt;0,'Texas Averages and Defaults'!J6," ")</f>
        <v xml:space="preserve"> </v>
      </c>
      <c r="M9" s="7" t="str">
        <f>IF($C$9&lt;&gt;0,'Texas Averages and Defaults'!K6," ")</f>
        <v xml:space="preserve"> </v>
      </c>
      <c r="N9" s="7" t="str">
        <f>IF($C$9&lt;&gt;0,'Texas Averages and Defaults'!L6," ")</f>
        <v xml:space="preserve"> </v>
      </c>
      <c r="O9" s="18"/>
      <c r="P9" s="9"/>
    </row>
    <row r="10" spans="1:16" s="1" customFormat="1" ht="15.6" x14ac:dyDescent="0.3">
      <c r="A10" s="12"/>
      <c r="B10" s="75" t="s">
        <v>52</v>
      </c>
      <c r="C10" s="146">
        <f>SUM(C7:C9)</f>
        <v>0</v>
      </c>
      <c r="D10" s="86" t="str">
        <f>IF($C$10&lt;&gt;0,C10/$C$10," ")</f>
        <v xml:space="preserve"> </v>
      </c>
      <c r="E10" s="95" t="str">
        <f t="shared" ref="E10:N10" si="2">IF($C$10&lt;&gt;0,SUMPRODUCT($D7:$D9,E7:E9)," ")</f>
        <v xml:space="preserve"> </v>
      </c>
      <c r="F10" s="76" t="str">
        <f t="shared" si="2"/>
        <v xml:space="preserve"> </v>
      </c>
      <c r="G10" s="76" t="str">
        <f t="shared" si="2"/>
        <v xml:space="preserve"> </v>
      </c>
      <c r="H10" s="76" t="str">
        <f t="shared" si="2"/>
        <v xml:space="preserve"> </v>
      </c>
      <c r="I10" s="96" t="str">
        <f t="shared" si="2"/>
        <v xml:space="preserve"> </v>
      </c>
      <c r="J10" s="89" t="str">
        <f t="shared" si="2"/>
        <v xml:space="preserve"> </v>
      </c>
      <c r="K10" s="73" t="str">
        <f t="shared" si="2"/>
        <v xml:space="preserve"> </v>
      </c>
      <c r="L10" s="73" t="str">
        <f t="shared" si="2"/>
        <v xml:space="preserve"> </v>
      </c>
      <c r="M10" s="73" t="str">
        <f t="shared" si="2"/>
        <v xml:space="preserve"> </v>
      </c>
      <c r="N10" s="73" t="str">
        <f t="shared" si="2"/>
        <v xml:space="preserve"> </v>
      </c>
      <c r="O10" s="18"/>
      <c r="P10" s="9"/>
    </row>
    <row r="11" spans="1:16" s="24" customFormat="1" ht="15.6" x14ac:dyDescent="0.3">
      <c r="A11" s="12"/>
      <c r="B11" s="171" t="s">
        <v>21</v>
      </c>
      <c r="C11" s="172"/>
      <c r="D11" s="172"/>
      <c r="E11" s="97">
        <f>'Texas Averages and Defaults'!C5</f>
        <v>818.67930000000001</v>
      </c>
      <c r="F11" s="77">
        <f>'Texas Averages and Defaults'!D5</f>
        <v>0.81</v>
      </c>
      <c r="G11" s="77">
        <f>'Texas Averages and Defaults'!E5</f>
        <v>2.6076999999999999</v>
      </c>
      <c r="H11" s="77">
        <f>'Texas Averages and Defaults'!F5</f>
        <v>0.35389999999999999</v>
      </c>
      <c r="I11" s="161">
        <f>'Texas Averages and Defaults'!G5</f>
        <v>6.6E-4</v>
      </c>
      <c r="J11" s="90">
        <f>'Texas Averages and Defaults'!H4</f>
        <v>0.13339999999999999</v>
      </c>
      <c r="K11" s="83">
        <f>'Texas Averages and Defaults'!I4</f>
        <v>0.4486</v>
      </c>
      <c r="L11" s="83">
        <f>'Texas Averages and Defaults'!J4</f>
        <v>8.2299999999999998E-2</v>
      </c>
      <c r="M11" s="83">
        <f>'Texas Averages and Defaults'!K4</f>
        <v>0.3327</v>
      </c>
      <c r="N11" s="83">
        <f>'Texas Averages and Defaults'!L4</f>
        <v>3.0999999999999999E-3</v>
      </c>
      <c r="O11" s="19"/>
      <c r="P11" s="9"/>
    </row>
    <row r="12" spans="1:16" s="1" customFormat="1" ht="16.2" thickBot="1" x14ac:dyDescent="0.35">
      <c r="A12" s="12"/>
      <c r="B12" s="171" t="s">
        <v>53</v>
      </c>
      <c r="C12" s="172"/>
      <c r="D12" s="172"/>
      <c r="E12" s="98" t="str">
        <f>IF($C$10&lt;&gt;0,100*(E10/E11)," ")</f>
        <v xml:space="preserve"> </v>
      </c>
      <c r="F12" s="99" t="str">
        <f>IF($C$10&lt;&gt;0,100*(F10/F11)," ")</f>
        <v xml:space="preserve"> </v>
      </c>
      <c r="G12" s="99" t="str">
        <f>IF($C$10&lt;&gt;0,100*(G10/G11)," ")</f>
        <v xml:space="preserve"> </v>
      </c>
      <c r="H12" s="99" t="str">
        <f>IF($C$10&lt;&gt;0,100*(H10/H11)," ")</f>
        <v xml:space="preserve"> </v>
      </c>
      <c r="I12" s="100" t="str">
        <f>IF($C$10&lt;&gt;0,100*(I10/I11)," ")</f>
        <v xml:space="preserve"> </v>
      </c>
      <c r="J12" s="25"/>
      <c r="K12" s="25"/>
      <c r="L12" s="25"/>
      <c r="M12" s="25"/>
      <c r="N12" s="25"/>
      <c r="O12" s="19"/>
    </row>
    <row r="13" spans="1:16" ht="4.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5.6" x14ac:dyDescent="0.3">
      <c r="A14" s="12"/>
      <c r="B14" s="185" t="s">
        <v>37</v>
      </c>
      <c r="C14" s="185"/>
      <c r="D14" s="186"/>
      <c r="E14" s="182" t="s">
        <v>14</v>
      </c>
      <c r="F14" s="183"/>
      <c r="G14" s="183"/>
      <c r="H14" s="183"/>
      <c r="I14" s="184"/>
      <c r="J14" s="180" t="s">
        <v>13</v>
      </c>
      <c r="K14" s="181"/>
      <c r="L14" s="181"/>
      <c r="M14" s="181"/>
      <c r="N14" s="181"/>
      <c r="O14" s="12"/>
    </row>
    <row r="15" spans="1:16" s="6" customFormat="1" ht="15.6" x14ac:dyDescent="0.3">
      <c r="A15" s="20"/>
      <c r="B15" s="69" t="s">
        <v>34</v>
      </c>
      <c r="C15" s="69" t="s">
        <v>28</v>
      </c>
      <c r="D15" s="101" t="s">
        <v>36</v>
      </c>
      <c r="E15" s="91" t="s">
        <v>1</v>
      </c>
      <c r="F15" s="70" t="s">
        <v>2</v>
      </c>
      <c r="G15" s="70" t="s">
        <v>4</v>
      </c>
      <c r="H15" s="70" t="s">
        <v>3</v>
      </c>
      <c r="I15" s="92" t="s">
        <v>5</v>
      </c>
      <c r="J15" s="87" t="s">
        <v>6</v>
      </c>
      <c r="K15" s="71" t="s">
        <v>7</v>
      </c>
      <c r="L15" s="71" t="s">
        <v>8</v>
      </c>
      <c r="M15" s="71" t="s">
        <v>9</v>
      </c>
      <c r="N15" s="71" t="s">
        <v>10</v>
      </c>
      <c r="O15" s="20"/>
    </row>
    <row r="16" spans="1:16" x14ac:dyDescent="0.25">
      <c r="A16" s="12"/>
      <c r="B16" s="26"/>
      <c r="C16" s="147"/>
      <c r="D16" s="102" t="str">
        <f t="shared" ref="D16:D26" si="3">IF(ISNUMBER(C16),(C16/$C$27)*100%," ")</f>
        <v xml:space="preserve"> </v>
      </c>
      <c r="E16" s="8" t="str">
        <f>IF(ISNUMBER($C16),VLOOKUP($B16,'Resource Data'!$B$3:$K$215,E$28,FALSE)," ")</f>
        <v xml:space="preserve"> </v>
      </c>
      <c r="F16" s="8" t="str">
        <f>IF(ISNUMBER($C16),VLOOKUP($B16,'Resource Data'!$B$3:$K$215,F$28,FALSE)," ")</f>
        <v xml:space="preserve"> </v>
      </c>
      <c r="G16" s="8" t="str">
        <f>IF(ISNUMBER($C16),VLOOKUP($B16,'Resource Data'!$B$3:$K$215,G$28,FALSE)," ")</f>
        <v xml:space="preserve"> </v>
      </c>
      <c r="H16" s="8" t="str">
        <f>IF(ISNUMBER($C16),VLOOKUP($B16,'Resource Data'!$B$3:$K$215,H$28,FALSE)," ")</f>
        <v xml:space="preserve"> </v>
      </c>
      <c r="I16" s="104" t="str">
        <f>IF(ISNUMBER($C16),VLOOKUP($B16,'Resource Data'!$B$3:$K$215,I$28,FALSE)," ")</f>
        <v xml:space="preserve"> </v>
      </c>
      <c r="J16" s="129" t="str">
        <f>IF(ISNUMBER($C16),VLOOKUP($B16,'Resource Data'!$B$3:$K$215,J$28,FALSE)," ")</f>
        <v xml:space="preserve"> </v>
      </c>
      <c r="K16" s="8" t="str">
        <f>IF(ISNUMBER($C16),VLOOKUP($B16,'Resource Data'!$B$3:$K$215,K$28,FALSE)," ")</f>
        <v xml:space="preserve"> </v>
      </c>
      <c r="L16" s="8" t="str">
        <f>IF(ISNUMBER($C16),VLOOKUP($B16,'Resource Data'!$B$3:$K$215,L$28,FALSE)," ")</f>
        <v xml:space="preserve"> </v>
      </c>
      <c r="M16" s="8" t="str">
        <f>IF(ISNUMBER($C16),VLOOKUP($B16,'Resource Data'!$B$3:$K$215,M$28,FALSE)," ")</f>
        <v xml:space="preserve"> </v>
      </c>
      <c r="N16" s="8" t="str">
        <f>IF(ISNUMBER($C16),VLOOKUP($B16,'Resource Data'!$B$3:$L$215,N$28,FALSE)," ")</f>
        <v xml:space="preserve"> </v>
      </c>
      <c r="O16" s="12"/>
    </row>
    <row r="17" spans="1:15" x14ac:dyDescent="0.25">
      <c r="A17" s="12"/>
      <c r="B17" s="26"/>
      <c r="C17" s="147"/>
      <c r="D17" s="102" t="str">
        <f t="shared" si="3"/>
        <v xml:space="preserve"> </v>
      </c>
      <c r="E17" s="8" t="str">
        <f>IF(ISNUMBER($C17),VLOOKUP($B17,'Resource Data'!$B$3:$K$215,E$28,FALSE)," ")</f>
        <v xml:space="preserve"> </v>
      </c>
      <c r="F17" s="8" t="str">
        <f>IF(ISNUMBER($C17),VLOOKUP($B17,'Resource Data'!$B$3:$K$215,F$28,FALSE)," ")</f>
        <v xml:space="preserve"> </v>
      </c>
      <c r="G17" s="8" t="str">
        <f>IF(ISNUMBER($C17),VLOOKUP($B17,'Resource Data'!$B$3:$K$215,G$28,FALSE)," ")</f>
        <v xml:space="preserve"> </v>
      </c>
      <c r="H17" s="8" t="str">
        <f>IF(ISNUMBER($C17),VLOOKUP($B17,'Resource Data'!$B$3:$K$215,H$28,FALSE)," ")</f>
        <v xml:space="preserve"> </v>
      </c>
      <c r="I17" s="104" t="str">
        <f>IF(ISNUMBER($C17),VLOOKUP($B17,'Resource Data'!$B$3:$K$215,I$28,FALSE)," ")</f>
        <v xml:space="preserve"> </v>
      </c>
      <c r="J17" s="129" t="str">
        <f>IF(ISNUMBER($C17),VLOOKUP($B17,'Resource Data'!$B$3:$K$215,J$28,FALSE)," ")</f>
        <v xml:space="preserve"> </v>
      </c>
      <c r="K17" s="8" t="str">
        <f>IF(ISNUMBER($C17),VLOOKUP($B17,'Resource Data'!$B$3:$K$215,K$28,FALSE)," ")</f>
        <v xml:space="preserve"> </v>
      </c>
      <c r="L17" s="8" t="str">
        <f>IF(ISNUMBER($C17),VLOOKUP($B17,'Resource Data'!$B$3:$K$215,L$28,FALSE)," ")</f>
        <v xml:space="preserve"> </v>
      </c>
      <c r="M17" s="8" t="str">
        <f>IF(ISNUMBER($C17),VLOOKUP($B17,'Resource Data'!$B$3:$K$215,M$28,FALSE)," ")</f>
        <v xml:space="preserve"> </v>
      </c>
      <c r="N17" s="8" t="str">
        <f>IF(ISNUMBER($C17),VLOOKUP($B17,'Resource Data'!$B$3:$L$215,N$28,FALSE)," ")</f>
        <v xml:space="preserve"> </v>
      </c>
      <c r="O17" s="12"/>
    </row>
    <row r="18" spans="1:15" x14ac:dyDescent="0.25">
      <c r="A18" s="12"/>
      <c r="B18" s="26"/>
      <c r="C18" s="147"/>
      <c r="D18" s="102" t="str">
        <f t="shared" si="3"/>
        <v xml:space="preserve"> </v>
      </c>
      <c r="E18" s="8" t="str">
        <f>IF(ISNUMBER($C18),VLOOKUP($B18,'Resource Data'!$B$3:$K$215,E$28,FALSE)," ")</f>
        <v xml:space="preserve"> </v>
      </c>
      <c r="F18" s="8" t="str">
        <f>IF(ISNUMBER($C18),VLOOKUP($B18,'Resource Data'!$B$3:$K$215,F$28,FALSE)," ")</f>
        <v xml:space="preserve"> </v>
      </c>
      <c r="G18" s="8" t="str">
        <f>IF(ISNUMBER($C18),VLOOKUP($B18,'Resource Data'!$B$3:$K$215,G$28,FALSE)," ")</f>
        <v xml:space="preserve"> </v>
      </c>
      <c r="H18" s="8" t="str">
        <f>IF(ISNUMBER($C18),VLOOKUP($B18,'Resource Data'!$B$3:$K$215,H$28,FALSE)," ")</f>
        <v xml:space="preserve"> </v>
      </c>
      <c r="I18" s="104" t="str">
        <f>IF(ISNUMBER($C18),VLOOKUP($B18,'Resource Data'!$B$3:$K$215,I$28,FALSE)," ")</f>
        <v xml:space="preserve"> </v>
      </c>
      <c r="J18" s="129" t="str">
        <f>IF(ISNUMBER($C18),VLOOKUP($B18,'Resource Data'!$B$3:$K$215,J$28,FALSE)," ")</f>
        <v xml:space="preserve"> </v>
      </c>
      <c r="K18" s="8" t="str">
        <f>IF(ISNUMBER($C18),VLOOKUP($B18,'Resource Data'!$B$3:$K$215,K$28,FALSE)," ")</f>
        <v xml:space="preserve"> </v>
      </c>
      <c r="L18" s="8" t="str">
        <f>IF(ISNUMBER($C18),VLOOKUP($B18,'Resource Data'!$B$3:$K$215,L$28,FALSE)," ")</f>
        <v xml:space="preserve"> </v>
      </c>
      <c r="M18" s="8" t="str">
        <f>IF(ISNUMBER($C18),VLOOKUP($B18,'Resource Data'!$B$3:$K$215,M$28,FALSE)," ")</f>
        <v xml:space="preserve"> </v>
      </c>
      <c r="N18" s="8" t="str">
        <f>IF(ISNUMBER($C18),VLOOKUP($B18,'Resource Data'!$B$3:$L$215,N$28,FALSE)," ")</f>
        <v xml:space="preserve"> </v>
      </c>
      <c r="O18" s="12"/>
    </row>
    <row r="19" spans="1:15" s="1" customFormat="1" x14ac:dyDescent="0.25">
      <c r="A19" s="12"/>
      <c r="B19" s="26"/>
      <c r="C19" s="147"/>
      <c r="D19" s="102" t="str">
        <f t="shared" si="3"/>
        <v xml:space="preserve"> </v>
      </c>
      <c r="E19" s="8" t="str">
        <f>IF(ISNUMBER($C19),VLOOKUP($B19,'Resource Data'!$B$3:$K$215,E$28,FALSE)," ")</f>
        <v xml:space="preserve"> </v>
      </c>
      <c r="F19" s="8" t="str">
        <f>IF(ISNUMBER($C19),VLOOKUP($B19,'Resource Data'!$B$3:$K$215,F$28,FALSE)," ")</f>
        <v xml:space="preserve"> </v>
      </c>
      <c r="G19" s="8" t="str">
        <f>IF(ISNUMBER($C19),VLOOKUP($B19,'Resource Data'!$B$3:$K$215,G$28,FALSE)," ")</f>
        <v xml:space="preserve"> </v>
      </c>
      <c r="H19" s="8" t="str">
        <f>IF(ISNUMBER($C19),VLOOKUP($B19,'Resource Data'!$B$3:$K$215,H$28,FALSE)," ")</f>
        <v xml:space="preserve"> </v>
      </c>
      <c r="I19" s="104" t="str">
        <f>IF(ISNUMBER($C19),VLOOKUP($B19,'Resource Data'!$B$3:$K$215,I$28,FALSE)," ")</f>
        <v xml:space="preserve"> </v>
      </c>
      <c r="J19" s="129" t="str">
        <f>IF(ISNUMBER($C19),VLOOKUP($B19,'Resource Data'!$B$3:$K$215,J$28,FALSE)," ")</f>
        <v xml:space="preserve"> </v>
      </c>
      <c r="K19" s="8" t="str">
        <f>IF(ISNUMBER($C19),VLOOKUP($B19,'Resource Data'!$B$3:$K$215,K$28,FALSE)," ")</f>
        <v xml:space="preserve"> </v>
      </c>
      <c r="L19" s="8" t="str">
        <f>IF(ISNUMBER($C19),VLOOKUP($B19,'Resource Data'!$B$3:$K$215,L$28,FALSE)," ")</f>
        <v xml:space="preserve"> </v>
      </c>
      <c r="M19" s="8" t="str">
        <f>IF(ISNUMBER($C19),VLOOKUP($B19,'Resource Data'!$B$3:$K$215,M$28,FALSE)," ")</f>
        <v xml:space="preserve"> </v>
      </c>
      <c r="N19" s="8" t="str">
        <f>IF(ISNUMBER($C19),VLOOKUP($B19,'Resource Data'!$B$3:$L$215,N$28,FALSE)," ")</f>
        <v xml:space="preserve"> </v>
      </c>
      <c r="O19" s="12"/>
    </row>
    <row r="20" spans="1:15" s="1" customFormat="1" x14ac:dyDescent="0.25">
      <c r="A20" s="12"/>
      <c r="B20" s="26"/>
      <c r="C20" s="147"/>
      <c r="D20" s="102" t="str">
        <f t="shared" si="3"/>
        <v xml:space="preserve"> </v>
      </c>
      <c r="E20" s="8" t="str">
        <f>IF(ISNUMBER($C20),VLOOKUP($B20,'Resource Data'!$B$3:$K$215,E$28,FALSE)," ")</f>
        <v xml:space="preserve"> </v>
      </c>
      <c r="F20" s="8" t="str">
        <f>IF(ISNUMBER($C20),VLOOKUP($B20,'Resource Data'!$B$3:$K$215,F$28,FALSE)," ")</f>
        <v xml:space="preserve"> </v>
      </c>
      <c r="G20" s="8" t="str">
        <f>IF(ISNUMBER($C20),VLOOKUP($B20,'Resource Data'!$B$3:$K$215,G$28,FALSE)," ")</f>
        <v xml:space="preserve"> </v>
      </c>
      <c r="H20" s="8" t="str">
        <f>IF(ISNUMBER($C20),VLOOKUP($B20,'Resource Data'!$B$3:$K$215,H$28,FALSE)," ")</f>
        <v xml:space="preserve"> </v>
      </c>
      <c r="I20" s="104" t="str">
        <f>IF(ISNUMBER($C20),VLOOKUP($B20,'Resource Data'!$B$3:$K$215,I$28,FALSE)," ")</f>
        <v xml:space="preserve"> </v>
      </c>
      <c r="J20" s="129" t="str">
        <f>IF(ISNUMBER($C20),VLOOKUP($B20,'Resource Data'!$B$3:$K$215,J$28,FALSE)," ")</f>
        <v xml:space="preserve"> </v>
      </c>
      <c r="K20" s="8" t="str">
        <f>IF(ISNUMBER($C20),VLOOKUP($B20,'Resource Data'!$B$3:$K$215,K$28,FALSE)," ")</f>
        <v xml:space="preserve"> </v>
      </c>
      <c r="L20" s="8" t="str">
        <f>IF(ISNUMBER($C20),VLOOKUP($B20,'Resource Data'!$B$3:$K$215,L$28,FALSE)," ")</f>
        <v xml:space="preserve"> </v>
      </c>
      <c r="M20" s="8" t="str">
        <f>IF(ISNUMBER($C20),VLOOKUP($B20,'Resource Data'!$B$3:$K$215,M$28,FALSE)," ")</f>
        <v xml:space="preserve"> </v>
      </c>
      <c r="N20" s="8" t="str">
        <f>IF(ISNUMBER($C20),VLOOKUP($B20,'Resource Data'!$B$3:$L$215,N$28,FALSE)," ")</f>
        <v xml:space="preserve"> </v>
      </c>
      <c r="O20" s="12"/>
    </row>
    <row r="21" spans="1:15" s="24" customFormat="1" x14ac:dyDescent="0.25">
      <c r="A21" s="12"/>
      <c r="B21" s="26"/>
      <c r="C21" s="147"/>
      <c r="D21" s="102" t="str">
        <f t="shared" si="3"/>
        <v xml:space="preserve"> </v>
      </c>
      <c r="E21" s="8" t="str">
        <f>IF(ISNUMBER($C21),VLOOKUP($B21,'Resource Data'!$B$3:$K$215,E$28,FALSE)," ")</f>
        <v xml:space="preserve"> </v>
      </c>
      <c r="F21" s="8" t="str">
        <f>IF(ISNUMBER($C21),VLOOKUP($B21,'Resource Data'!$B$3:$K$215,F$28,FALSE)," ")</f>
        <v xml:space="preserve"> </v>
      </c>
      <c r="G21" s="8" t="str">
        <f>IF(ISNUMBER($C21),VLOOKUP($B21,'Resource Data'!$B$3:$K$215,G$28,FALSE)," ")</f>
        <v xml:space="preserve"> </v>
      </c>
      <c r="H21" s="8" t="str">
        <f>IF(ISNUMBER($C21),VLOOKUP($B21,'Resource Data'!$B$3:$K$215,H$28,FALSE)," ")</f>
        <v xml:space="preserve"> </v>
      </c>
      <c r="I21" s="104" t="str">
        <f>IF(ISNUMBER($C21),VLOOKUP($B21,'Resource Data'!$B$3:$K$215,I$28,FALSE)," ")</f>
        <v xml:space="preserve"> </v>
      </c>
      <c r="J21" s="129" t="str">
        <f>IF(ISNUMBER($C21),VLOOKUP($B21,'Resource Data'!$B$3:$K$215,J$28,FALSE)," ")</f>
        <v xml:space="preserve"> </v>
      </c>
      <c r="K21" s="8" t="str">
        <f>IF(ISNUMBER($C21),VLOOKUP($B21,'Resource Data'!$B$3:$K$215,K$28,FALSE)," ")</f>
        <v xml:space="preserve"> </v>
      </c>
      <c r="L21" s="8" t="str">
        <f>IF(ISNUMBER($C21),VLOOKUP($B21,'Resource Data'!$B$3:$K$215,L$28,FALSE)," ")</f>
        <v xml:space="preserve"> </v>
      </c>
      <c r="M21" s="8" t="str">
        <f>IF(ISNUMBER($C21),VLOOKUP($B21,'Resource Data'!$B$3:$K$215,M$28,FALSE)," ")</f>
        <v xml:space="preserve"> </v>
      </c>
      <c r="N21" s="8" t="str">
        <f>IF(ISNUMBER($C21),VLOOKUP($B21,'Resource Data'!$B$3:$L$215,N$28,FALSE)," ")</f>
        <v xml:space="preserve"> </v>
      </c>
      <c r="O21" s="12"/>
    </row>
    <row r="22" spans="1:15" s="1" customFormat="1" x14ac:dyDescent="0.25">
      <c r="A22" s="12"/>
      <c r="B22" s="26"/>
      <c r="C22" s="147"/>
      <c r="D22" s="102" t="str">
        <f t="shared" si="3"/>
        <v xml:space="preserve"> </v>
      </c>
      <c r="E22" s="8" t="str">
        <f>IF(ISNUMBER($C22),VLOOKUP($B22,'Resource Data'!$B$3:$K$215,E$28,FALSE)," ")</f>
        <v xml:space="preserve"> </v>
      </c>
      <c r="F22" s="8" t="str">
        <f>IF(ISNUMBER($C22),VLOOKUP($B22,'Resource Data'!$B$3:$K$215,F$28,FALSE)," ")</f>
        <v xml:space="preserve"> </v>
      </c>
      <c r="G22" s="8" t="str">
        <f>IF(ISNUMBER($C22),VLOOKUP($B22,'Resource Data'!$B$3:$K$215,G$28,FALSE)," ")</f>
        <v xml:space="preserve"> </v>
      </c>
      <c r="H22" s="8" t="str">
        <f>IF(ISNUMBER($C22),VLOOKUP($B22,'Resource Data'!$B$3:$K$215,H$28,FALSE)," ")</f>
        <v xml:space="preserve"> </v>
      </c>
      <c r="I22" s="104" t="str">
        <f>IF(ISNUMBER($C22),VLOOKUP($B22,'Resource Data'!$B$3:$K$215,I$28,FALSE)," ")</f>
        <v xml:space="preserve"> </v>
      </c>
      <c r="J22" s="129" t="str">
        <f>IF(ISNUMBER($C22),VLOOKUP($B22,'Resource Data'!$B$3:$K$215,J$28,FALSE)," ")</f>
        <v xml:space="preserve"> </v>
      </c>
      <c r="K22" s="8" t="str">
        <f>IF(ISNUMBER($C22),VLOOKUP($B22,'Resource Data'!$B$3:$K$215,K$28,FALSE)," ")</f>
        <v xml:space="preserve"> </v>
      </c>
      <c r="L22" s="8" t="str">
        <f>IF(ISNUMBER($C22),VLOOKUP($B22,'Resource Data'!$B$3:$K$215,L$28,FALSE)," ")</f>
        <v xml:space="preserve"> </v>
      </c>
      <c r="M22" s="8" t="str">
        <f>IF(ISNUMBER($C22),VLOOKUP($B22,'Resource Data'!$B$3:$K$215,M$28,FALSE)," ")</f>
        <v xml:space="preserve"> </v>
      </c>
      <c r="N22" s="8" t="str">
        <f>IF(ISNUMBER($C22),VLOOKUP($B22,'Resource Data'!$B$3:$L$215,N$28,FALSE)," ")</f>
        <v xml:space="preserve"> </v>
      </c>
      <c r="O22" s="12"/>
    </row>
    <row r="23" spans="1:15" x14ac:dyDescent="0.25">
      <c r="A23" s="12"/>
      <c r="B23" s="26"/>
      <c r="C23" s="147"/>
      <c r="D23" s="102" t="str">
        <f t="shared" si="3"/>
        <v xml:space="preserve"> </v>
      </c>
      <c r="E23" s="8" t="str">
        <f>IF(ISNUMBER($C23),VLOOKUP($B23,'Resource Data'!$B$3:$K$215,E$28,FALSE)," ")</f>
        <v xml:space="preserve"> </v>
      </c>
      <c r="F23" s="8" t="str">
        <f>IF(ISNUMBER($C23),VLOOKUP($B23,'Resource Data'!$B$3:$K$215,F$28,FALSE)," ")</f>
        <v xml:space="preserve"> </v>
      </c>
      <c r="G23" s="8" t="str">
        <f>IF(ISNUMBER($C23),VLOOKUP($B23,'Resource Data'!$B$3:$K$215,G$28,FALSE)," ")</f>
        <v xml:space="preserve"> </v>
      </c>
      <c r="H23" s="8" t="str">
        <f>IF(ISNUMBER($C23),VLOOKUP($B23,'Resource Data'!$B$3:$K$215,H$28,FALSE)," ")</f>
        <v xml:space="preserve"> </v>
      </c>
      <c r="I23" s="104" t="str">
        <f>IF(ISNUMBER($C23),VLOOKUP($B23,'Resource Data'!$B$3:$K$215,I$28,FALSE)," ")</f>
        <v xml:space="preserve"> </v>
      </c>
      <c r="J23" s="129" t="str">
        <f>IF(ISNUMBER($C23),VLOOKUP($B23,'Resource Data'!$B$3:$K$215,J$28,FALSE)," ")</f>
        <v xml:space="preserve"> </v>
      </c>
      <c r="K23" s="8" t="str">
        <f>IF(ISNUMBER($C23),VLOOKUP($B23,'Resource Data'!$B$3:$K$215,K$28,FALSE)," ")</f>
        <v xml:space="preserve"> </v>
      </c>
      <c r="L23" s="8" t="str">
        <f>IF(ISNUMBER($C23),VLOOKUP($B23,'Resource Data'!$B$3:$K$215,L$28,FALSE)," ")</f>
        <v xml:space="preserve"> </v>
      </c>
      <c r="M23" s="8" t="str">
        <f>IF(ISNUMBER($C23),VLOOKUP($B23,'Resource Data'!$B$3:$K$215,M$28,FALSE)," ")</f>
        <v xml:space="preserve"> </v>
      </c>
      <c r="N23" s="8" t="str">
        <f>IF(ISNUMBER($C23),VLOOKUP($B23,'Resource Data'!$B$3:$L$215,N$28,FALSE)," ")</f>
        <v xml:space="preserve"> </v>
      </c>
      <c r="O23" s="12"/>
    </row>
    <row r="24" spans="1:15" x14ac:dyDescent="0.25">
      <c r="A24" s="12"/>
      <c r="B24" s="26"/>
      <c r="C24" s="147"/>
      <c r="D24" s="102" t="str">
        <f t="shared" si="3"/>
        <v xml:space="preserve"> </v>
      </c>
      <c r="E24" s="8" t="str">
        <f>IF(ISNUMBER($C24),VLOOKUP($B24,'Resource Data'!$B$3:$K$215,E$28,FALSE)," ")</f>
        <v xml:space="preserve"> </v>
      </c>
      <c r="F24" s="8" t="str">
        <f>IF(ISNUMBER($C24),VLOOKUP($B24,'Resource Data'!$B$3:$K$215,F$28,FALSE)," ")</f>
        <v xml:space="preserve"> </v>
      </c>
      <c r="G24" s="8" t="str">
        <f>IF(ISNUMBER($C24),VLOOKUP($B24,'Resource Data'!$B$3:$K$215,G$28,FALSE)," ")</f>
        <v xml:space="preserve"> </v>
      </c>
      <c r="H24" s="8" t="str">
        <f>IF(ISNUMBER($C24),VLOOKUP($B24,'Resource Data'!$B$3:$K$215,H$28,FALSE)," ")</f>
        <v xml:space="preserve"> </v>
      </c>
      <c r="I24" s="104" t="str">
        <f>IF(ISNUMBER($C24),VLOOKUP($B24,'Resource Data'!$B$3:$K$215,I$28,FALSE)," ")</f>
        <v xml:space="preserve"> </v>
      </c>
      <c r="J24" s="129" t="str">
        <f>IF(ISNUMBER($C24),VLOOKUP($B24,'Resource Data'!$B$3:$K$215,J$28,FALSE)," ")</f>
        <v xml:space="preserve"> </v>
      </c>
      <c r="K24" s="8" t="str">
        <f>IF(ISNUMBER($C24),VLOOKUP($B24,'Resource Data'!$B$3:$K$215,K$28,FALSE)," ")</f>
        <v xml:space="preserve"> </v>
      </c>
      <c r="L24" s="8" t="str">
        <f>IF(ISNUMBER($C24),VLOOKUP($B24,'Resource Data'!$B$3:$K$215,L$28,FALSE)," ")</f>
        <v xml:space="preserve"> </v>
      </c>
      <c r="M24" s="8" t="str">
        <f>IF(ISNUMBER($C24),VLOOKUP($B24,'Resource Data'!$B$3:$K$215,M$28,FALSE)," ")</f>
        <v xml:space="preserve"> </v>
      </c>
      <c r="N24" s="8" t="str">
        <f>IF(ISNUMBER($C24),VLOOKUP($B24,'Resource Data'!$B$3:$L$215,N$28,FALSE)," ")</f>
        <v xml:space="preserve"> </v>
      </c>
      <c r="O24" s="12"/>
    </row>
    <row r="25" spans="1:15" x14ac:dyDescent="0.25">
      <c r="A25" s="12"/>
      <c r="B25" s="26"/>
      <c r="C25" s="147"/>
      <c r="D25" s="102" t="str">
        <f t="shared" si="3"/>
        <v xml:space="preserve"> </v>
      </c>
      <c r="E25" s="8" t="str">
        <f>IF(ISNUMBER($C25),VLOOKUP($B25,'Resource Data'!$B$3:$K$215,E$28,FALSE)," ")</f>
        <v xml:space="preserve"> </v>
      </c>
      <c r="F25" s="8" t="str">
        <f>IF(ISNUMBER($C25),VLOOKUP($B25,'Resource Data'!$B$3:$K$215,F$28,FALSE)," ")</f>
        <v xml:space="preserve"> </v>
      </c>
      <c r="G25" s="8" t="str">
        <f>IF(ISNUMBER($C25),VLOOKUP($B25,'Resource Data'!$B$3:$K$215,G$28,FALSE)," ")</f>
        <v xml:space="preserve"> </v>
      </c>
      <c r="H25" s="8" t="str">
        <f>IF(ISNUMBER($C25),VLOOKUP($B25,'Resource Data'!$B$3:$K$215,H$28,FALSE)," ")</f>
        <v xml:space="preserve"> </v>
      </c>
      <c r="I25" s="104" t="str">
        <f>IF(ISNUMBER($C25),VLOOKUP($B25,'Resource Data'!$B$3:$K$215,I$28,FALSE)," ")</f>
        <v xml:space="preserve"> </v>
      </c>
      <c r="J25" s="129" t="str">
        <f>IF(ISNUMBER($C25),VLOOKUP($B25,'Resource Data'!$B$3:$K$215,J$28,FALSE)," ")</f>
        <v xml:space="preserve"> </v>
      </c>
      <c r="K25" s="8" t="str">
        <f>IF(ISNUMBER($C25),VLOOKUP($B25,'Resource Data'!$B$3:$K$215,K$28,FALSE)," ")</f>
        <v xml:space="preserve"> </v>
      </c>
      <c r="L25" s="8" t="str">
        <f>IF(ISNUMBER($C25),VLOOKUP($B25,'Resource Data'!$B$3:$K$215,L$28,FALSE)," ")</f>
        <v xml:space="preserve"> </v>
      </c>
      <c r="M25" s="8" t="str">
        <f>IF(ISNUMBER($C25),VLOOKUP($B25,'Resource Data'!$B$3:$K$215,M$28,FALSE)," ")</f>
        <v xml:space="preserve"> </v>
      </c>
      <c r="N25" s="8" t="str">
        <f>IF(ISNUMBER($C25),VLOOKUP($B25,'Resource Data'!$B$3:$L$215,N$28,FALSE)," ")</f>
        <v xml:space="preserve"> </v>
      </c>
      <c r="O25" s="12"/>
    </row>
    <row r="26" spans="1:15" x14ac:dyDescent="0.25">
      <c r="A26" s="12"/>
      <c r="B26" s="26"/>
      <c r="C26" s="147"/>
      <c r="D26" s="102" t="str">
        <f t="shared" si="3"/>
        <v xml:space="preserve"> </v>
      </c>
      <c r="E26" s="8" t="str">
        <f>IF(ISNUMBER($C26),VLOOKUP($B26,'Resource Data'!$B$3:$K$215,E$28,FALSE)," ")</f>
        <v xml:space="preserve"> </v>
      </c>
      <c r="F26" s="8" t="str">
        <f>IF(ISNUMBER($C26),VLOOKUP($B26,'Resource Data'!$B$3:$K$215,F$28,FALSE)," ")</f>
        <v xml:space="preserve"> </v>
      </c>
      <c r="G26" s="8" t="str">
        <f>IF(ISNUMBER($C26),VLOOKUP($B26,'Resource Data'!$B$3:$K$215,G$28,FALSE)," ")</f>
        <v xml:space="preserve"> </v>
      </c>
      <c r="H26" s="8" t="str">
        <f>IF(ISNUMBER($C26),VLOOKUP($B26,'Resource Data'!$B$3:$K$215,H$28,FALSE)," ")</f>
        <v xml:space="preserve"> </v>
      </c>
      <c r="I26" s="104" t="str">
        <f>IF(ISNUMBER($C26),VLOOKUP($B26,'Resource Data'!$B$3:$K$215,I$28,FALSE)," ")</f>
        <v xml:space="preserve"> </v>
      </c>
      <c r="J26" s="129" t="str">
        <f>IF(ISNUMBER($C26),VLOOKUP($B26,'Resource Data'!$B$3:$K$215,J$28,FALSE)," ")</f>
        <v xml:space="preserve"> </v>
      </c>
      <c r="K26" s="8" t="str">
        <f>IF(ISNUMBER($C26),VLOOKUP($B26,'Resource Data'!$B$3:$K$215,K$28,FALSE)," ")</f>
        <v xml:space="preserve"> </v>
      </c>
      <c r="L26" s="8" t="str">
        <f>IF(ISNUMBER($C26),VLOOKUP($B26,'Resource Data'!$B$3:$K$215,L$28,FALSE)," ")</f>
        <v xml:space="preserve"> </v>
      </c>
      <c r="M26" s="8" t="str">
        <f>IF(ISNUMBER($C26),VLOOKUP($B26,'Resource Data'!$B$3:$K$215,M$28,FALSE)," ")</f>
        <v xml:space="preserve"> </v>
      </c>
      <c r="N26" s="8" t="str">
        <f>IF(ISNUMBER($C26),VLOOKUP($B26,'Resource Data'!$B$3:$L$215,N$28,FALSE)," ")</f>
        <v xml:space="preserve"> </v>
      </c>
      <c r="O26" s="12"/>
    </row>
    <row r="27" spans="1:15" ht="15.6" x14ac:dyDescent="0.3">
      <c r="A27" s="12"/>
      <c r="B27" s="72" t="s">
        <v>35</v>
      </c>
      <c r="C27" s="148" t="str">
        <f>IF(SUM($C16:$C26)&gt;0,SUM(C16:C26)," ")</f>
        <v xml:space="preserve"> </v>
      </c>
      <c r="D27" s="103" t="str">
        <f>IF(SUM($C16:$C26)&gt;0,SUM(D16:D26)," ")</f>
        <v xml:space="preserve"> </v>
      </c>
      <c r="E27" s="74" t="str">
        <f t="shared" ref="E27:N27" si="4">IF(SUM($C16:$C26)&gt;0,SUMPRODUCT($D16:$D26,E16:E26)," ")</f>
        <v xml:space="preserve"> </v>
      </c>
      <c r="F27" s="74" t="str">
        <f t="shared" si="4"/>
        <v xml:space="preserve"> </v>
      </c>
      <c r="G27" s="74" t="str">
        <f t="shared" si="4"/>
        <v xml:space="preserve"> </v>
      </c>
      <c r="H27" s="74" t="str">
        <f t="shared" si="4"/>
        <v xml:space="preserve"> </v>
      </c>
      <c r="I27" s="105" t="str">
        <f t="shared" si="4"/>
        <v xml:space="preserve"> </v>
      </c>
      <c r="J27" s="89" t="str">
        <f t="shared" si="4"/>
        <v xml:space="preserve"> </v>
      </c>
      <c r="K27" s="73" t="str">
        <f t="shared" si="4"/>
        <v xml:space="preserve"> </v>
      </c>
      <c r="L27" s="73" t="str">
        <f t="shared" si="4"/>
        <v xml:space="preserve"> </v>
      </c>
      <c r="M27" s="73" t="str">
        <f t="shared" si="4"/>
        <v xml:space="preserve"> </v>
      </c>
      <c r="N27" s="73" t="str">
        <f t="shared" si="4"/>
        <v xml:space="preserve"> </v>
      </c>
      <c r="O27" s="12"/>
    </row>
    <row r="28" spans="1:15" ht="16.5" customHeight="1" thickBot="1" x14ac:dyDescent="0.3">
      <c r="A28" s="12"/>
      <c r="B28" s="13" t="s">
        <v>39</v>
      </c>
      <c r="C28" s="11"/>
      <c r="D28" s="11"/>
      <c r="E28" s="106">
        <v>2</v>
      </c>
      <c r="F28" s="107">
        <v>3</v>
      </c>
      <c r="G28" s="107">
        <v>4</v>
      </c>
      <c r="H28" s="107">
        <v>5</v>
      </c>
      <c r="I28" s="108">
        <v>6</v>
      </c>
      <c r="J28" s="11">
        <v>7</v>
      </c>
      <c r="K28" s="11">
        <v>8</v>
      </c>
      <c r="L28" s="11">
        <v>9</v>
      </c>
      <c r="M28" s="11">
        <v>10</v>
      </c>
      <c r="N28" s="11">
        <v>11</v>
      </c>
      <c r="O28" s="12"/>
    </row>
    <row r="29" spans="1:15" ht="15.6" x14ac:dyDescent="0.3">
      <c r="B29" s="167" t="s">
        <v>44</v>
      </c>
      <c r="C29" s="167"/>
      <c r="D29" s="167"/>
      <c r="E29" s="167"/>
      <c r="F29" s="167"/>
      <c r="G29" s="167"/>
      <c r="H29" s="167"/>
      <c r="I29" s="1"/>
    </row>
    <row r="30" spans="1:15" s="24" customFormat="1" ht="15.6" x14ac:dyDescent="0.3">
      <c r="B30" s="57"/>
      <c r="C30" s="57"/>
      <c r="D30" s="57"/>
      <c r="E30" s="57"/>
      <c r="F30" s="57"/>
      <c r="G30" s="57"/>
      <c r="H30" s="57"/>
      <c r="K30" s="60"/>
      <c r="L30" s="60"/>
      <c r="M30" s="60"/>
    </row>
    <row r="31" spans="1:15" s="24" customFormat="1" ht="16.2" thickBot="1" x14ac:dyDescent="0.35">
      <c r="B31" s="58"/>
      <c r="C31" s="57"/>
      <c r="D31" s="57"/>
      <c r="E31" s="57"/>
      <c r="F31" s="57"/>
      <c r="G31" s="57"/>
      <c r="H31" s="57"/>
      <c r="K31" s="60"/>
      <c r="L31" s="61"/>
      <c r="M31" s="60"/>
    </row>
    <row r="32" spans="1:15" s="110" customFormat="1" ht="20.25" customHeight="1" x14ac:dyDescent="0.3">
      <c r="B32" s="111" t="s">
        <v>51</v>
      </c>
      <c r="C32" s="112" t="str">
        <f>M10</f>
        <v xml:space="preserve"> </v>
      </c>
      <c r="D32" s="113"/>
      <c r="E32" s="113"/>
      <c r="F32" s="113"/>
      <c r="G32" s="113"/>
      <c r="H32" s="113"/>
      <c r="K32" s="114"/>
      <c r="L32" s="115"/>
      <c r="M32" s="114"/>
    </row>
    <row r="33" spans="2:13" s="110" customFormat="1" ht="20.25" customHeight="1" thickBot="1" x14ac:dyDescent="0.35">
      <c r="B33" s="116" t="s">
        <v>50</v>
      </c>
      <c r="C33" s="117">
        <f>M11</f>
        <v>0.3327</v>
      </c>
      <c r="D33" s="113"/>
      <c r="E33" s="113"/>
      <c r="F33" s="113"/>
      <c r="G33" s="113"/>
      <c r="H33" s="113"/>
      <c r="K33" s="114"/>
      <c r="L33" s="115"/>
      <c r="M33" s="114"/>
    </row>
    <row r="34" spans="2:13" s="24" customFormat="1" ht="15.6" x14ac:dyDescent="0.3">
      <c r="B34" s="57"/>
      <c r="C34" s="57"/>
      <c r="D34" s="57"/>
      <c r="E34" s="57"/>
      <c r="F34" s="57"/>
      <c r="G34" s="57"/>
      <c r="H34" s="57"/>
      <c r="K34" s="60"/>
      <c r="L34" s="61"/>
      <c r="M34" s="60"/>
    </row>
    <row r="35" spans="2:13" s="24" customFormat="1" ht="16.2" thickBot="1" x14ac:dyDescent="0.35">
      <c r="B35" s="56"/>
      <c r="C35" s="56"/>
      <c r="D35" s="56"/>
      <c r="E35" s="56"/>
      <c r="F35" s="56"/>
      <c r="G35" s="56"/>
      <c r="H35" s="56"/>
      <c r="K35" s="60"/>
      <c r="L35" s="61"/>
      <c r="M35" s="60"/>
    </row>
    <row r="36" spans="2:13" s="24" customFormat="1" ht="27" customHeight="1" x14ac:dyDescent="0.35">
      <c r="B36" s="187" t="s">
        <v>45</v>
      </c>
      <c r="C36" s="188"/>
      <c r="D36" s="188"/>
      <c r="E36" s="188"/>
      <c r="F36" s="188"/>
      <c r="G36" s="188"/>
      <c r="H36" s="188"/>
      <c r="I36" s="188"/>
      <c r="J36" s="189"/>
      <c r="K36" s="60"/>
      <c r="L36" s="61"/>
      <c r="M36" s="60"/>
    </row>
    <row r="37" spans="2:13" ht="27" customHeight="1" x14ac:dyDescent="0.35">
      <c r="B37" s="173" t="s">
        <v>46</v>
      </c>
      <c r="C37" s="174"/>
      <c r="D37" s="174"/>
      <c r="E37" s="174"/>
      <c r="F37" s="174"/>
      <c r="G37" s="174"/>
      <c r="H37" s="174"/>
      <c r="I37" s="174"/>
      <c r="J37" s="175"/>
      <c r="K37" s="60"/>
      <c r="L37" s="61"/>
      <c r="M37" s="60"/>
    </row>
    <row r="38" spans="2:13" ht="27" customHeight="1" x14ac:dyDescent="0.35">
      <c r="B38" s="173" t="s">
        <v>432</v>
      </c>
      <c r="C38" s="174"/>
      <c r="D38" s="174"/>
      <c r="E38" s="174"/>
      <c r="F38" s="174"/>
      <c r="G38" s="174"/>
      <c r="H38" s="174"/>
      <c r="I38" s="174"/>
      <c r="J38" s="175"/>
      <c r="K38" s="60"/>
      <c r="L38" s="61"/>
      <c r="M38" s="60"/>
    </row>
    <row r="39" spans="2:13" ht="27" customHeight="1" x14ac:dyDescent="0.35">
      <c r="B39" s="173" t="s">
        <v>433</v>
      </c>
      <c r="C39" s="174"/>
      <c r="D39" s="174"/>
      <c r="E39" s="174"/>
      <c r="F39" s="174"/>
      <c r="G39" s="174"/>
      <c r="H39" s="174"/>
      <c r="I39" s="174"/>
      <c r="J39" s="175"/>
      <c r="K39" s="60"/>
      <c r="L39" s="60"/>
      <c r="M39" s="60"/>
    </row>
    <row r="40" spans="2:13" ht="27" customHeight="1" x14ac:dyDescent="0.35">
      <c r="B40" s="173" t="s">
        <v>434</v>
      </c>
      <c r="C40" s="174"/>
      <c r="D40" s="174"/>
      <c r="E40" s="174"/>
      <c r="F40" s="174"/>
      <c r="G40" s="174"/>
      <c r="H40" s="174"/>
      <c r="I40" s="174"/>
      <c r="J40" s="175"/>
      <c r="K40" s="60"/>
      <c r="L40" s="60"/>
      <c r="M40" s="60"/>
    </row>
    <row r="41" spans="2:13" ht="27" customHeight="1" x14ac:dyDescent="0.35">
      <c r="B41" s="176" t="s">
        <v>47</v>
      </c>
      <c r="C41" s="174"/>
      <c r="D41" s="174"/>
      <c r="E41" s="174"/>
      <c r="F41" s="174"/>
      <c r="G41" s="174"/>
      <c r="H41" s="174"/>
      <c r="I41" s="174"/>
      <c r="J41" s="175"/>
    </row>
    <row r="42" spans="2:13" s="24" customFormat="1" ht="27" customHeight="1" x14ac:dyDescent="0.35">
      <c r="B42" s="118" t="s">
        <v>54</v>
      </c>
      <c r="C42" s="119"/>
      <c r="D42" s="119"/>
      <c r="E42" s="119"/>
      <c r="F42" s="119"/>
      <c r="G42" s="119"/>
      <c r="H42" s="119"/>
      <c r="I42" s="119"/>
      <c r="J42" s="120"/>
    </row>
    <row r="43" spans="2:13" ht="27" customHeight="1" x14ac:dyDescent="0.35">
      <c r="B43" s="173"/>
      <c r="C43" s="174"/>
      <c r="D43" s="174"/>
      <c r="E43" s="174"/>
      <c r="F43" s="174"/>
      <c r="G43" s="174"/>
      <c r="H43" s="174"/>
      <c r="I43" s="174"/>
      <c r="J43" s="175"/>
      <c r="K43" s="59"/>
    </row>
    <row r="44" spans="2:13" ht="12" customHeight="1" x14ac:dyDescent="0.35">
      <c r="B44" s="168"/>
      <c r="C44" s="169"/>
      <c r="D44" s="169"/>
      <c r="E44" s="169"/>
      <c r="F44" s="169"/>
      <c r="G44" s="169"/>
      <c r="H44" s="169"/>
      <c r="I44" s="121"/>
      <c r="J44" s="122"/>
    </row>
    <row r="45" spans="2:13" ht="27" customHeight="1" thickBot="1" x14ac:dyDescent="0.3">
      <c r="B45" s="177" t="s">
        <v>326</v>
      </c>
      <c r="C45" s="178"/>
      <c r="D45" s="178"/>
      <c r="E45" s="178"/>
      <c r="F45" s="178"/>
      <c r="G45" s="178"/>
      <c r="H45" s="178"/>
      <c r="I45" s="178"/>
      <c r="J45" s="179"/>
    </row>
  </sheetData>
  <sheetProtection algorithmName="SHA-512" hashValue="lxz3mFTvBo8e9iWJtStNxHWx4hnRq18IdBK4sAizzpuB8SyPn5asNa3km3+O7ehQmDtOHWu5cy4dtK+5KqOzHQ==" saltValue="UZL377EVJZ1Y8S7Isrt7BA==" spinCount="100000" sheet="1" objects="1" scenarios="1"/>
  <dataConsolidate/>
  <mergeCells count="19">
    <mergeCell ref="B45:J45"/>
    <mergeCell ref="J14:N14"/>
    <mergeCell ref="E14:I14"/>
    <mergeCell ref="E5:I5"/>
    <mergeCell ref="J5:N5"/>
    <mergeCell ref="B14:D14"/>
    <mergeCell ref="B43:J43"/>
    <mergeCell ref="B11:D11"/>
    <mergeCell ref="B36:J36"/>
    <mergeCell ref="C2:H2"/>
    <mergeCell ref="B29:H29"/>
    <mergeCell ref="B44:H44"/>
    <mergeCell ref="C3:E3"/>
    <mergeCell ref="B12:D12"/>
    <mergeCell ref="B37:J37"/>
    <mergeCell ref="B38:J38"/>
    <mergeCell ref="B39:J39"/>
    <mergeCell ref="B40:J40"/>
    <mergeCell ref="B41:J41"/>
  </mergeCells>
  <conditionalFormatting sqref="C2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6:B26" xr:uid="{00000000-0002-0000-0000-000000000000}">
      <formula1>gen_name</formula1>
    </dataValidation>
  </dataValidations>
  <pageMargins left="0.7" right="0.7" top="0.75" bottom="0.75" header="0.3" footer="0.3"/>
  <pageSetup scale="64" orientation="landscape" r:id="rId1"/>
  <ignoredErrors>
    <ignoredError sqref="D17 D18" emptyCellReference="1"/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I34"/>
  <sheetViews>
    <sheetView zoomScaleNormal="100" workbookViewId="0"/>
  </sheetViews>
  <sheetFormatPr defaultColWidth="19" defaultRowHeight="15" x14ac:dyDescent="0.25"/>
  <cols>
    <col min="1" max="1" width="2.81640625" style="2" customWidth="1"/>
    <col min="2" max="2" width="18.1796875" style="2" customWidth="1"/>
    <col min="3" max="3" width="16" style="2" bestFit="1" customWidth="1"/>
    <col min="4" max="5" width="24.54296875" style="2" bestFit="1" customWidth="1"/>
    <col min="6" max="6" width="26.08984375" style="2" customWidth="1"/>
    <col min="7" max="7" width="15.54296875" style="2" customWidth="1"/>
    <col min="8" max="9" width="12.1796875" style="2" customWidth="1"/>
    <col min="10" max="10" width="11.36328125" style="2" bestFit="1" customWidth="1"/>
    <col min="11" max="11" width="13.54296875" style="2" bestFit="1" customWidth="1"/>
    <col min="12" max="16384" width="19" style="2"/>
  </cols>
  <sheetData>
    <row r="1" spans="2:9" ht="16.2" thickBot="1" x14ac:dyDescent="0.3">
      <c r="B1" s="5"/>
      <c r="C1" s="5"/>
      <c r="D1" s="5"/>
      <c r="E1" s="5"/>
      <c r="G1" s="194" t="s">
        <v>42</v>
      </c>
      <c r="H1" s="194"/>
      <c r="I1" s="194"/>
    </row>
    <row r="2" spans="2:9" x14ac:dyDescent="0.25">
      <c r="B2" s="190" t="s">
        <v>15</v>
      </c>
      <c r="C2" s="27"/>
      <c r="D2" s="28" t="s">
        <v>16</v>
      </c>
      <c r="E2" s="29" t="s">
        <v>21</v>
      </c>
      <c r="F2" s="3"/>
    </row>
    <row r="3" spans="2:9" ht="15.6" x14ac:dyDescent="0.25">
      <c r="B3" s="191"/>
      <c r="C3" s="30" t="s">
        <v>26</v>
      </c>
      <c r="D3" s="31" t="str">
        <f t="shared" ref="D3:E7" si="0">H11</f>
        <v xml:space="preserve"> </v>
      </c>
      <c r="E3" s="32">
        <f t="shared" si="0"/>
        <v>0.13339999999999999</v>
      </c>
      <c r="F3" s="3"/>
      <c r="G3" s="193" t="s">
        <v>14</v>
      </c>
      <c r="H3" s="193"/>
      <c r="I3" s="109" t="s">
        <v>38</v>
      </c>
    </row>
    <row r="4" spans="2:9" ht="15.6" x14ac:dyDescent="0.25">
      <c r="B4" s="191"/>
      <c r="C4" s="30" t="s">
        <v>19</v>
      </c>
      <c r="D4" s="31" t="str">
        <f t="shared" si="0"/>
        <v xml:space="preserve"> </v>
      </c>
      <c r="E4" s="32">
        <f t="shared" si="0"/>
        <v>0.4486</v>
      </c>
      <c r="F4" s="3"/>
      <c r="G4" s="70" t="s">
        <v>25</v>
      </c>
      <c r="H4" s="53" t="str">
        <f>'REP Input'!E10</f>
        <v xml:space="preserve"> </v>
      </c>
      <c r="I4" s="53" t="str">
        <f>'REP Input'!E12</f>
        <v xml:space="preserve"> </v>
      </c>
    </row>
    <row r="5" spans="2:9" ht="15.6" x14ac:dyDescent="0.25">
      <c r="B5" s="191"/>
      <c r="C5" s="30" t="s">
        <v>8</v>
      </c>
      <c r="D5" s="31" t="str">
        <f t="shared" si="0"/>
        <v xml:space="preserve"> </v>
      </c>
      <c r="E5" s="32">
        <f t="shared" si="0"/>
        <v>8.2299999999999998E-2</v>
      </c>
      <c r="F5" s="3"/>
      <c r="G5" s="70" t="s">
        <v>24</v>
      </c>
      <c r="H5" s="53" t="str">
        <f>'REP Input'!F10</f>
        <v xml:space="preserve"> </v>
      </c>
      <c r="I5" s="53" t="str">
        <f>'REP Input'!F12</f>
        <v xml:space="preserve"> </v>
      </c>
    </row>
    <row r="6" spans="2:9" ht="15.6" x14ac:dyDescent="0.25">
      <c r="B6" s="191"/>
      <c r="C6" s="30" t="s">
        <v>27</v>
      </c>
      <c r="D6" s="31" t="str">
        <f t="shared" si="0"/>
        <v xml:space="preserve"> </v>
      </c>
      <c r="E6" s="32">
        <f t="shared" si="0"/>
        <v>0.3327</v>
      </c>
      <c r="F6" s="3"/>
      <c r="G6" s="70" t="s">
        <v>20</v>
      </c>
      <c r="H6" s="53" t="str">
        <f>'REP Input'!G10</f>
        <v xml:space="preserve"> </v>
      </c>
      <c r="I6" s="53" t="str">
        <f>'REP Input'!G12</f>
        <v xml:space="preserve"> </v>
      </c>
    </row>
    <row r="7" spans="2:9" ht="15.6" x14ac:dyDescent="0.25">
      <c r="B7" s="191"/>
      <c r="C7" s="30" t="s">
        <v>10</v>
      </c>
      <c r="D7" s="31" t="str">
        <f t="shared" si="0"/>
        <v xml:space="preserve"> </v>
      </c>
      <c r="E7" s="32">
        <f t="shared" si="0"/>
        <v>3.0999999999999999E-3</v>
      </c>
      <c r="F7" s="3"/>
      <c r="G7" s="70" t="s">
        <v>23</v>
      </c>
      <c r="H7" s="53" t="str">
        <f>'REP Input'!H10</f>
        <v xml:space="preserve"> </v>
      </c>
      <c r="I7" s="53" t="str">
        <f>'REP Input'!H12</f>
        <v xml:space="preserve"> </v>
      </c>
    </row>
    <row r="8" spans="2:9" ht="15.6" x14ac:dyDescent="0.25">
      <c r="B8" s="191"/>
      <c r="C8" s="33" t="s">
        <v>17</v>
      </c>
      <c r="D8" s="34">
        <f>SUM(D3:D7)</f>
        <v>0</v>
      </c>
      <c r="E8" s="35">
        <f>SUM(E3:E7)</f>
        <v>1.0001</v>
      </c>
      <c r="F8" s="3"/>
      <c r="G8" s="70" t="s">
        <v>22</v>
      </c>
      <c r="H8" s="53" t="str">
        <f>'REP Input'!I10</f>
        <v xml:space="preserve"> </v>
      </c>
      <c r="I8" s="53" t="str">
        <f>'REP Input'!I12</f>
        <v xml:space="preserve"> </v>
      </c>
    </row>
    <row r="9" spans="2:9" ht="15.6" thickBot="1" x14ac:dyDescent="0.3">
      <c r="B9" s="192"/>
      <c r="C9" s="36"/>
      <c r="D9" s="37"/>
      <c r="E9" s="38"/>
      <c r="F9" s="3"/>
      <c r="G9" s="48"/>
      <c r="H9" s="48"/>
      <c r="I9" s="48"/>
    </row>
    <row r="10" spans="2:9" ht="15.75" customHeight="1" x14ac:dyDescent="0.25">
      <c r="B10" s="190" t="s">
        <v>18</v>
      </c>
      <c r="C10" s="27"/>
      <c r="D10" s="39"/>
      <c r="E10" s="40"/>
      <c r="F10" s="3"/>
      <c r="G10" s="181" t="s">
        <v>13</v>
      </c>
      <c r="H10" s="181"/>
      <c r="I10" s="71" t="s">
        <v>43</v>
      </c>
    </row>
    <row r="11" spans="2:9" ht="15.6" x14ac:dyDescent="0.25">
      <c r="B11" s="191"/>
      <c r="C11" s="41"/>
      <c r="D11" s="42"/>
      <c r="E11" s="43"/>
      <c r="F11" s="3"/>
      <c r="G11" s="71" t="s">
        <v>6</v>
      </c>
      <c r="H11" s="54" t="str">
        <f>'REP Input'!J10</f>
        <v xml:space="preserve"> </v>
      </c>
      <c r="I11" s="54">
        <f>+'Texas Averages and Defaults'!H4</f>
        <v>0.13339999999999999</v>
      </c>
    </row>
    <row r="12" spans="2:9" ht="15.6" x14ac:dyDescent="0.25">
      <c r="B12" s="191"/>
      <c r="C12" s="41"/>
      <c r="D12" s="42"/>
      <c r="E12" s="43"/>
      <c r="F12" s="3"/>
      <c r="G12" s="71" t="s">
        <v>7</v>
      </c>
      <c r="H12" s="54" t="str">
        <f>'REP Input'!K10</f>
        <v xml:space="preserve"> </v>
      </c>
      <c r="I12" s="54">
        <f>+'Texas Averages and Defaults'!I4</f>
        <v>0.4486</v>
      </c>
    </row>
    <row r="13" spans="2:9" ht="15.6" x14ac:dyDescent="0.25">
      <c r="B13" s="191"/>
      <c r="C13" s="41"/>
      <c r="D13" s="42"/>
      <c r="E13" s="43"/>
      <c r="F13" s="3"/>
      <c r="G13" s="71" t="s">
        <v>8</v>
      </c>
      <c r="H13" s="54" t="str">
        <f>'REP Input'!L10</f>
        <v xml:space="preserve"> </v>
      </c>
      <c r="I13" s="54">
        <f>+'Texas Averages and Defaults'!J4</f>
        <v>8.2299999999999998E-2</v>
      </c>
    </row>
    <row r="14" spans="2:9" ht="15.6" x14ac:dyDescent="0.25">
      <c r="B14" s="191"/>
      <c r="C14" s="41"/>
      <c r="D14" s="42"/>
      <c r="E14" s="43"/>
      <c r="F14" s="3"/>
      <c r="G14" s="71" t="s">
        <v>9</v>
      </c>
      <c r="H14" s="54" t="str">
        <f>'REP Input'!M10</f>
        <v xml:space="preserve"> </v>
      </c>
      <c r="I14" s="54">
        <f>+'Texas Averages and Defaults'!K4</f>
        <v>0.3327</v>
      </c>
    </row>
    <row r="15" spans="2:9" ht="15.6" x14ac:dyDescent="0.25">
      <c r="B15" s="191"/>
      <c r="C15" s="41"/>
      <c r="D15" s="42"/>
      <c r="E15" s="43"/>
      <c r="F15" s="3"/>
      <c r="G15" s="71" t="s">
        <v>10</v>
      </c>
      <c r="H15" s="54" t="str">
        <f>'REP Input'!N10</f>
        <v xml:space="preserve"> </v>
      </c>
      <c r="I15" s="54">
        <f>+'Texas Averages and Defaults'!L4</f>
        <v>3.0999999999999999E-3</v>
      </c>
    </row>
    <row r="16" spans="2:9" ht="15" customHeight="1" x14ac:dyDescent="0.25">
      <c r="B16" s="191"/>
      <c r="C16" s="41"/>
      <c r="D16" s="42"/>
      <c r="E16" s="43"/>
      <c r="F16" s="3"/>
    </row>
    <row r="17" spans="2:9" ht="15" customHeight="1" x14ac:dyDescent="0.25">
      <c r="B17" s="191"/>
      <c r="C17" s="41"/>
      <c r="D17" s="42"/>
      <c r="E17" s="43"/>
      <c r="F17" s="3"/>
      <c r="I17" s="158"/>
    </row>
    <row r="18" spans="2:9" ht="15.75" customHeight="1" x14ac:dyDescent="0.25">
      <c r="B18" s="191"/>
      <c r="C18" s="41"/>
      <c r="D18" s="42"/>
      <c r="E18" s="43"/>
      <c r="F18" s="3"/>
      <c r="I18" s="158"/>
    </row>
    <row r="19" spans="2:9" x14ac:dyDescent="0.25">
      <c r="B19" s="191"/>
      <c r="C19" s="41"/>
      <c r="D19" s="42"/>
      <c r="E19" s="43"/>
      <c r="F19" s="3"/>
    </row>
    <row r="20" spans="2:9" x14ac:dyDescent="0.25">
      <c r="B20" s="191"/>
      <c r="C20" s="41"/>
      <c r="D20" s="42"/>
      <c r="E20" s="43"/>
      <c r="F20" s="3"/>
    </row>
    <row r="21" spans="2:9" x14ac:dyDescent="0.25">
      <c r="B21" s="191"/>
      <c r="C21" s="41"/>
      <c r="D21" s="42"/>
      <c r="E21" s="43"/>
      <c r="F21" s="3"/>
    </row>
    <row r="22" spans="2:9" x14ac:dyDescent="0.25">
      <c r="B22" s="191"/>
      <c r="C22" s="41"/>
      <c r="D22" s="42"/>
      <c r="E22" s="43"/>
      <c r="F22" s="3"/>
    </row>
    <row r="23" spans="2:9" x14ac:dyDescent="0.25">
      <c r="B23" s="191"/>
      <c r="C23" s="44"/>
      <c r="D23" s="42"/>
      <c r="E23" s="43"/>
    </row>
    <row r="24" spans="2:9" x14ac:dyDescent="0.25">
      <c r="B24" s="191"/>
      <c r="C24" s="44"/>
      <c r="D24" s="42"/>
      <c r="E24" s="43"/>
    </row>
    <row r="25" spans="2:9" x14ac:dyDescent="0.25">
      <c r="B25" s="191"/>
      <c r="C25" s="44"/>
      <c r="D25" s="42"/>
      <c r="E25" s="43"/>
    </row>
    <row r="26" spans="2:9" ht="15.6" thickBot="1" x14ac:dyDescent="0.3">
      <c r="B26" s="192"/>
      <c r="C26" s="45"/>
      <c r="D26" s="46"/>
      <c r="E26" s="47"/>
    </row>
    <row r="28" spans="2:9" x14ac:dyDescent="0.25">
      <c r="E28" s="4"/>
    </row>
    <row r="29" spans="2:9" x14ac:dyDescent="0.25">
      <c r="E29" s="4"/>
    </row>
    <row r="30" spans="2:9" x14ac:dyDescent="0.25">
      <c r="E30" s="4"/>
      <c r="F30" s="4"/>
    </row>
    <row r="31" spans="2:9" x14ac:dyDescent="0.25">
      <c r="E31" s="4"/>
    </row>
    <row r="32" spans="2:9" x14ac:dyDescent="0.25">
      <c r="E32" s="4"/>
    </row>
    <row r="33" spans="3:5" x14ac:dyDescent="0.25">
      <c r="E33" s="4"/>
    </row>
    <row r="34" spans="3:5" x14ac:dyDescent="0.25">
      <c r="C34" s="4"/>
      <c r="D34" s="4"/>
      <c r="E34" s="4"/>
    </row>
  </sheetData>
  <sheetProtection algorithmName="SHA-512" hashValue="/54bTOv2a1k+QgVe6cbdTXcdTwz9G1EPFzM8gAck02aU1fJuwm3KU0/aiwdLr9WK/fHbPXs2gVXLJl3ljunzhw==" saltValue="mGV0TJoaFKXwgrC3yyiZfg==" spinCount="100000" sheet="1" objects="1" scenarios="1"/>
  <mergeCells count="5">
    <mergeCell ref="B10:B26"/>
    <mergeCell ref="G3:H3"/>
    <mergeCell ref="G10:H10"/>
    <mergeCell ref="B2:B9"/>
    <mergeCell ref="G1:I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B2:M17"/>
  <sheetViews>
    <sheetView showFormulas="1" zoomScale="85" zoomScaleNormal="85" workbookViewId="0"/>
  </sheetViews>
  <sheetFormatPr defaultColWidth="8.90625" defaultRowHeight="15" x14ac:dyDescent="0.25"/>
  <cols>
    <col min="1" max="1" width="3" style="52" customWidth="1"/>
    <col min="2" max="2" width="23.90625" style="50" customWidth="1"/>
    <col min="3" max="3" width="8.08984375" style="50" customWidth="1"/>
    <col min="4" max="4" width="6.36328125" style="50" customWidth="1"/>
    <col min="5" max="5" width="9.36328125" style="50" bestFit="1" customWidth="1"/>
    <col min="6" max="6" width="8.6328125" style="50" bestFit="1" customWidth="1"/>
    <col min="7" max="7" width="10.90625" style="50" bestFit="1" customWidth="1"/>
    <col min="8" max="8" width="10.90625" style="50" customWidth="1"/>
    <col min="9" max="9" width="7.6328125" style="50" bestFit="1" customWidth="1"/>
    <col min="10" max="10" width="7.54296875" style="50" bestFit="1" customWidth="1"/>
    <col min="11" max="11" width="7.08984375" style="50" bestFit="1" customWidth="1"/>
    <col min="12" max="12" width="6.1796875" style="50" bestFit="1" customWidth="1"/>
    <col min="13" max="16384" width="8.90625" style="52"/>
  </cols>
  <sheetData>
    <row r="2" spans="2:13" s="14" customFormat="1" ht="15.75" customHeight="1" x14ac:dyDescent="0.25">
      <c r="B2" s="196"/>
      <c r="C2" s="195" t="s">
        <v>40</v>
      </c>
      <c r="D2" s="195"/>
      <c r="E2" s="195"/>
      <c r="F2" s="195"/>
      <c r="G2" s="195"/>
      <c r="H2" s="197" t="s">
        <v>175</v>
      </c>
      <c r="I2" s="197"/>
      <c r="J2" s="197"/>
      <c r="K2" s="197"/>
      <c r="L2" s="197"/>
    </row>
    <row r="3" spans="2:13" s="14" customFormat="1" ht="15.6" x14ac:dyDescent="0.25">
      <c r="B3" s="196"/>
      <c r="C3" s="130" t="s">
        <v>1</v>
      </c>
      <c r="D3" s="130" t="s">
        <v>2</v>
      </c>
      <c r="E3" s="130" t="s">
        <v>4</v>
      </c>
      <c r="F3" s="130" t="s">
        <v>3</v>
      </c>
      <c r="G3" s="130" t="s">
        <v>5</v>
      </c>
      <c r="H3" s="139" t="s">
        <v>6</v>
      </c>
      <c r="I3" s="139" t="s">
        <v>7</v>
      </c>
      <c r="J3" s="139" t="s">
        <v>8</v>
      </c>
      <c r="K3" s="139" t="s">
        <v>9</v>
      </c>
      <c r="L3" s="139" t="s">
        <v>10</v>
      </c>
    </row>
    <row r="4" spans="2:13" s="49" customFormat="1" ht="15.6" x14ac:dyDescent="0.25">
      <c r="B4" s="135" t="s">
        <v>11</v>
      </c>
      <c r="C4" s="131"/>
      <c r="D4" s="131"/>
      <c r="E4" s="131"/>
      <c r="F4" s="131"/>
      <c r="G4" s="131"/>
      <c r="H4" s="144">
        <v>0.13339999999999999</v>
      </c>
      <c r="I4" s="140">
        <v>0.4486</v>
      </c>
      <c r="J4" s="140">
        <v>8.2299999999999998E-2</v>
      </c>
      <c r="K4" s="140">
        <v>0.3327</v>
      </c>
      <c r="L4" s="140">
        <v>3.0999999999999999E-3</v>
      </c>
      <c r="M4" s="137"/>
    </row>
    <row r="5" spans="2:13" s="49" customFormat="1" ht="15.6" x14ac:dyDescent="0.25">
      <c r="B5" s="135" t="s">
        <v>12</v>
      </c>
      <c r="C5" s="132">
        <v>818.67930000000001</v>
      </c>
      <c r="D5" s="132">
        <v>0.81</v>
      </c>
      <c r="E5" s="132">
        <v>2.6076999999999999</v>
      </c>
      <c r="F5" s="132">
        <v>0.35389999999999999</v>
      </c>
      <c r="G5" s="153">
        <v>6.6E-4</v>
      </c>
      <c r="H5" s="140"/>
      <c r="I5" s="140"/>
      <c r="J5" s="140"/>
      <c r="K5" s="140"/>
      <c r="L5" s="140"/>
    </row>
    <row r="6" spans="2:13" s="49" customFormat="1" ht="15.6" x14ac:dyDescent="0.25">
      <c r="B6" s="136" t="s">
        <v>48</v>
      </c>
      <c r="C6" s="133"/>
      <c r="D6" s="133"/>
      <c r="E6" s="133"/>
      <c r="F6" s="133"/>
      <c r="G6" s="133"/>
      <c r="H6" s="141">
        <v>0.152</v>
      </c>
      <c r="I6" s="141">
        <v>0.51139999999999997</v>
      </c>
      <c r="J6" s="141">
        <v>9.3799999999999994E-2</v>
      </c>
      <c r="K6" s="159">
        <v>0.23899999999999999</v>
      </c>
      <c r="L6" s="165">
        <v>4.0000000000000001E-3</v>
      </c>
    </row>
    <row r="7" spans="2:13" s="49" customFormat="1" ht="15.6" x14ac:dyDescent="0.25">
      <c r="B7" s="136" t="s">
        <v>49</v>
      </c>
      <c r="C7" s="133">
        <v>933.2808</v>
      </c>
      <c r="D7" s="133">
        <v>0.9234</v>
      </c>
      <c r="E7" s="133">
        <v>2.9727999999999999</v>
      </c>
      <c r="F7" s="134">
        <v>0.40339999999999998</v>
      </c>
      <c r="G7" s="138">
        <v>7.5000000000000002E-4</v>
      </c>
      <c r="H7" s="142"/>
      <c r="I7" s="142"/>
      <c r="J7" s="142"/>
      <c r="K7" s="142"/>
      <c r="L7" s="142"/>
    </row>
    <row r="8" spans="2:13" x14ac:dyDescent="0.25">
      <c r="C8" s="51"/>
      <c r="D8" s="51"/>
      <c r="E8" s="51"/>
      <c r="F8" s="51"/>
      <c r="G8" s="51"/>
    </row>
    <row r="9" spans="2:13" x14ac:dyDescent="0.25">
      <c r="H9" s="143"/>
      <c r="L9" s="160"/>
    </row>
    <row r="11" spans="2:13" x14ac:dyDescent="0.25">
      <c r="H11" s="125"/>
    </row>
    <row r="12" spans="2:13" x14ac:dyDescent="0.25">
      <c r="E12" s="126"/>
      <c r="H12" s="125"/>
      <c r="I12" s="124"/>
    </row>
    <row r="13" spans="2:13" x14ac:dyDescent="0.25">
      <c r="H13" s="125"/>
    </row>
    <row r="14" spans="2:13" x14ac:dyDescent="0.25">
      <c r="G14" s="123"/>
    </row>
    <row r="15" spans="2:13" ht="15.6" x14ac:dyDescent="0.3">
      <c r="D15" s="68"/>
    </row>
    <row r="17" spans="12:12" x14ac:dyDescent="0.25">
      <c r="L17" s="155"/>
    </row>
  </sheetData>
  <sheetProtection algorithmName="SHA-512" hashValue="RZDQYmNZAYXH4btjYXV7zBOEf0p4j3BDILSeDP2t8ZKgQHqTB3iqotgNY5OfZOTxwXf6v2sAvOpIj1T8EGHN/A==" saltValue="+BOIfW2BTuzvIRYcGgNkHg==" spinCount="100000" sheet="1" objects="1" scenarios="1"/>
  <mergeCells count="3">
    <mergeCell ref="C2:G2"/>
    <mergeCell ref="B2:B3"/>
    <mergeCell ref="H2:L2"/>
  </mergeCells>
  <pageMargins left="0.7" right="0.7" top="0.75" bottom="0.75" header="0.3" footer="0.3"/>
  <pageSetup paperSize="5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Q629"/>
  <sheetViews>
    <sheetView zoomScale="75" zoomScaleNormal="75" workbookViewId="0">
      <selection activeCell="J215" sqref="J215"/>
    </sheetView>
  </sheetViews>
  <sheetFormatPr defaultColWidth="8.90625" defaultRowHeight="15" x14ac:dyDescent="0.25"/>
  <cols>
    <col min="1" max="1" width="3.81640625" style="10" bestFit="1" customWidth="1"/>
    <col min="2" max="2" width="83" style="9" customWidth="1"/>
    <col min="3" max="3" width="11.81640625" style="9" bestFit="1" customWidth="1"/>
    <col min="4" max="4" width="11.08984375" style="9" customWidth="1"/>
    <col min="5" max="5" width="10.1796875" style="9" bestFit="1" customWidth="1"/>
    <col min="6" max="6" width="8.6328125" style="9" bestFit="1" customWidth="1"/>
    <col min="7" max="7" width="19.08984375" style="9" bestFit="1" customWidth="1"/>
    <col min="8" max="8" width="11.1796875" style="9" bestFit="1" customWidth="1"/>
    <col min="9" max="10" width="8.1796875" style="9" bestFit="1" customWidth="1"/>
    <col min="11" max="11" width="11.81640625" style="9" bestFit="1" customWidth="1"/>
    <col min="12" max="12" width="12.453125" style="9" bestFit="1" customWidth="1"/>
    <col min="13" max="13" width="13.81640625" style="10" bestFit="1" customWidth="1"/>
    <col min="14" max="16384" width="8.90625" style="10"/>
  </cols>
  <sheetData>
    <row r="1" spans="1:17" s="14" customFormat="1" ht="16.2" thickBot="1" x14ac:dyDescent="0.3">
      <c r="A1" s="127"/>
      <c r="B1" s="154"/>
      <c r="C1" s="198" t="s">
        <v>40</v>
      </c>
      <c r="D1" s="183"/>
      <c r="E1" s="183"/>
      <c r="F1" s="183"/>
      <c r="G1" s="184"/>
      <c r="H1" s="199" t="s">
        <v>41</v>
      </c>
      <c r="I1" s="200"/>
      <c r="J1" s="200"/>
      <c r="K1" s="200"/>
      <c r="L1" s="201"/>
    </row>
    <row r="2" spans="1:17" s="14" customFormat="1" ht="16.2" thickBot="1" x14ac:dyDescent="0.3">
      <c r="A2" s="128"/>
      <c r="B2" s="150" t="s">
        <v>0</v>
      </c>
      <c r="C2" s="62" t="s">
        <v>1</v>
      </c>
      <c r="D2" s="63" t="s">
        <v>2</v>
      </c>
      <c r="E2" s="63" t="s">
        <v>4</v>
      </c>
      <c r="F2" s="63" t="s">
        <v>3</v>
      </c>
      <c r="G2" s="64" t="s">
        <v>5</v>
      </c>
      <c r="H2" s="65" t="s">
        <v>6</v>
      </c>
      <c r="I2" s="66" t="s">
        <v>7</v>
      </c>
      <c r="J2" s="66" t="s">
        <v>8</v>
      </c>
      <c r="K2" s="66" t="s">
        <v>9</v>
      </c>
      <c r="L2" s="67" t="s">
        <v>10</v>
      </c>
    </row>
    <row r="3" spans="1:17" s="14" customFormat="1" ht="15.6" x14ac:dyDescent="0.25">
      <c r="A3" s="163"/>
      <c r="B3" s="24"/>
      <c r="C3" s="151"/>
      <c r="D3" s="151"/>
      <c r="E3" s="151"/>
      <c r="F3" s="151"/>
      <c r="G3" s="151"/>
      <c r="H3" s="152"/>
      <c r="I3" s="152"/>
      <c r="J3" s="152"/>
      <c r="K3" s="152"/>
      <c r="L3" s="152"/>
    </row>
    <row r="4" spans="1:17" s="14" customFormat="1" ht="15.6" x14ac:dyDescent="0.25">
      <c r="A4" s="202" t="s">
        <v>685</v>
      </c>
      <c r="B4" s="24" t="s">
        <v>386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2">
        <v>0</v>
      </c>
      <c r="I4" s="152">
        <v>0</v>
      </c>
      <c r="J4" s="152">
        <v>0</v>
      </c>
      <c r="K4" s="152">
        <v>0.99700598561978804</v>
      </c>
      <c r="L4" s="152">
        <v>2.994014380211935E-3</v>
      </c>
      <c r="M4" s="162"/>
      <c r="N4" s="162"/>
      <c r="O4" s="162"/>
      <c r="P4" s="152"/>
      <c r="Q4" s="24"/>
    </row>
    <row r="5" spans="1:17" s="14" customFormat="1" ht="15.6" x14ac:dyDescent="0.25">
      <c r="A5" s="202"/>
      <c r="B5" s="24" t="s">
        <v>436</v>
      </c>
      <c r="C5" s="151">
        <v>0</v>
      </c>
      <c r="D5" s="151">
        <v>0</v>
      </c>
      <c r="E5" s="151">
        <v>0</v>
      </c>
      <c r="F5" s="151">
        <v>0</v>
      </c>
      <c r="G5" s="151">
        <v>0</v>
      </c>
      <c r="H5" s="152">
        <v>0</v>
      </c>
      <c r="I5" s="152">
        <v>0</v>
      </c>
      <c r="J5" s="152">
        <v>0</v>
      </c>
      <c r="K5" s="152">
        <v>0.98057003960001188</v>
      </c>
      <c r="L5" s="152">
        <v>1.9429960399988219E-2</v>
      </c>
      <c r="M5" s="162"/>
      <c r="N5" s="162"/>
      <c r="O5" s="162"/>
      <c r="P5" s="152"/>
      <c r="Q5" s="24"/>
    </row>
    <row r="6" spans="1:17" s="14" customFormat="1" ht="15.6" x14ac:dyDescent="0.25">
      <c r="A6" s="202"/>
      <c r="B6" s="24" t="s">
        <v>506</v>
      </c>
      <c r="C6" s="151">
        <v>0</v>
      </c>
      <c r="D6" s="151">
        <v>0</v>
      </c>
      <c r="E6" s="151">
        <v>0</v>
      </c>
      <c r="F6" s="151">
        <v>0</v>
      </c>
      <c r="G6" s="151">
        <v>0</v>
      </c>
      <c r="H6" s="152">
        <v>0</v>
      </c>
      <c r="I6" s="152">
        <v>0</v>
      </c>
      <c r="J6" s="152">
        <v>0</v>
      </c>
      <c r="K6" s="152">
        <v>0.99791076645735433</v>
      </c>
      <c r="L6" s="152">
        <v>2.0892335426456947E-3</v>
      </c>
      <c r="M6" s="162"/>
      <c r="N6" s="162"/>
      <c r="O6" s="162"/>
      <c r="P6" s="152"/>
      <c r="Q6" s="24"/>
    </row>
    <row r="7" spans="1:17" s="14" customFormat="1" ht="15.6" x14ac:dyDescent="0.25">
      <c r="A7" s="202"/>
      <c r="B7" s="24" t="s">
        <v>437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2">
        <v>0</v>
      </c>
      <c r="I7" s="152">
        <v>0</v>
      </c>
      <c r="J7" s="152">
        <v>0</v>
      </c>
      <c r="K7" s="152">
        <v>0.99018776423143384</v>
      </c>
      <c r="L7" s="152">
        <v>9.8122357685662236E-3</v>
      </c>
      <c r="M7" s="162"/>
      <c r="N7" s="162"/>
      <c r="O7" s="162"/>
      <c r="P7" s="152"/>
      <c r="Q7" s="24"/>
    </row>
    <row r="8" spans="1:17" s="14" customFormat="1" ht="15.6" x14ac:dyDescent="0.25">
      <c r="A8" s="202"/>
      <c r="B8" s="24" t="s">
        <v>579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2">
        <v>0</v>
      </c>
      <c r="I8" s="152">
        <v>0</v>
      </c>
      <c r="J8" s="152">
        <v>0</v>
      </c>
      <c r="K8" s="152">
        <v>0.72837366957212735</v>
      </c>
      <c r="L8" s="152">
        <v>0.2716263304278726</v>
      </c>
      <c r="M8" s="162"/>
      <c r="N8" s="162"/>
      <c r="O8" s="162"/>
      <c r="P8" s="152"/>
      <c r="Q8" s="24"/>
    </row>
    <row r="9" spans="1:17" s="14" customFormat="1" ht="15.6" x14ac:dyDescent="0.25">
      <c r="A9" s="202"/>
      <c r="B9" s="24" t="s">
        <v>512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2">
        <v>0</v>
      </c>
      <c r="I9" s="152">
        <v>0</v>
      </c>
      <c r="J9" s="152">
        <v>0</v>
      </c>
      <c r="K9" s="152">
        <v>0.99051252894143171</v>
      </c>
      <c r="L9" s="152">
        <v>9.4874710585682882E-3</v>
      </c>
      <c r="M9" s="162"/>
      <c r="N9" s="162"/>
      <c r="O9" s="162"/>
      <c r="P9" s="152"/>
      <c r="Q9" s="24"/>
    </row>
    <row r="10" spans="1:17" s="14" customFormat="1" ht="15.6" x14ac:dyDescent="0.25">
      <c r="A10" s="202"/>
      <c r="B10" s="24" t="s">
        <v>192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2">
        <v>0</v>
      </c>
      <c r="I10" s="152">
        <v>0</v>
      </c>
      <c r="J10" s="152">
        <v>0</v>
      </c>
      <c r="K10" s="152">
        <v>0.99900944281676096</v>
      </c>
      <c r="L10" s="152">
        <v>9.9055718323903807E-4</v>
      </c>
      <c r="M10" s="162"/>
      <c r="N10" s="162"/>
      <c r="O10" s="162"/>
      <c r="P10" s="152"/>
      <c r="Q10" s="24"/>
    </row>
    <row r="11" spans="1:17" s="14" customFormat="1" ht="15.6" x14ac:dyDescent="0.25">
      <c r="A11" s="202"/>
      <c r="B11" s="24" t="s">
        <v>590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2">
        <v>0</v>
      </c>
      <c r="I11" s="152">
        <v>0</v>
      </c>
      <c r="J11" s="152">
        <v>0</v>
      </c>
      <c r="K11" s="152">
        <v>0.95524863445242147</v>
      </c>
      <c r="L11" s="152">
        <v>4.4751365547578532E-2</v>
      </c>
      <c r="M11" s="162"/>
      <c r="N11" s="162"/>
      <c r="O11" s="162"/>
      <c r="P11" s="152"/>
      <c r="Q11" s="24"/>
    </row>
    <row r="12" spans="1:17" s="14" customFormat="1" ht="15.6" x14ac:dyDescent="0.25">
      <c r="A12" s="202"/>
      <c r="B12" s="24" t="s">
        <v>77</v>
      </c>
      <c r="C12" s="151">
        <v>1670.7285890000001</v>
      </c>
      <c r="D12" s="151">
        <v>0.968992823</v>
      </c>
      <c r="E12" s="151">
        <v>8.7961038000000005E-2</v>
      </c>
      <c r="F12" s="151">
        <v>0.108441332</v>
      </c>
      <c r="G12" s="151">
        <v>4.3E-3</v>
      </c>
      <c r="H12" s="152">
        <v>0.246787343252413</v>
      </c>
      <c r="I12" s="152">
        <v>0.32434397609353005</v>
      </c>
      <c r="J12" s="152">
        <v>0.42827189709398744</v>
      </c>
      <c r="K12" s="152">
        <v>5.082709725425168E-4</v>
      </c>
      <c r="L12" s="152">
        <v>8.8512587527063888E-5</v>
      </c>
      <c r="M12" s="162"/>
      <c r="N12" s="162"/>
      <c r="O12" s="162"/>
      <c r="P12" s="152"/>
      <c r="Q12" s="24"/>
    </row>
    <row r="13" spans="1:17" s="14" customFormat="1" ht="15.6" x14ac:dyDescent="0.25">
      <c r="A13" s="202"/>
      <c r="B13" s="24" t="s">
        <v>520</v>
      </c>
      <c r="C13" s="151">
        <v>1527.6003940000001</v>
      </c>
      <c r="D13" s="151">
        <v>6.8559503999999993E-2</v>
      </c>
      <c r="E13" s="151">
        <v>9.8175539000000006E-2</v>
      </c>
      <c r="F13" s="151">
        <v>9.2190020000000004E-3</v>
      </c>
      <c r="G13" s="151">
        <v>0</v>
      </c>
      <c r="H13" s="152">
        <v>0</v>
      </c>
      <c r="I13" s="152">
        <v>0.87198218305140618</v>
      </c>
      <c r="J13" s="152">
        <v>0</v>
      </c>
      <c r="K13" s="152">
        <v>0</v>
      </c>
      <c r="L13" s="152">
        <v>0.12801781694859374</v>
      </c>
      <c r="M13" s="162"/>
      <c r="N13" s="162"/>
      <c r="O13" s="162"/>
      <c r="P13" s="152"/>
      <c r="Q13" s="24"/>
    </row>
    <row r="14" spans="1:17" s="14" customFormat="1" ht="15.6" x14ac:dyDescent="0.25">
      <c r="A14" s="202"/>
      <c r="B14" s="24" t="s">
        <v>525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2">
        <v>0</v>
      </c>
      <c r="I14" s="152">
        <v>0</v>
      </c>
      <c r="J14" s="152">
        <v>0</v>
      </c>
      <c r="K14" s="152">
        <v>0.99342517778500217</v>
      </c>
      <c r="L14" s="152">
        <v>6.5748222149978938E-3</v>
      </c>
      <c r="M14" s="162"/>
      <c r="N14" s="162"/>
      <c r="O14" s="162"/>
      <c r="P14" s="152"/>
      <c r="Q14" s="24"/>
    </row>
    <row r="15" spans="1:17" s="14" customFormat="1" ht="15.6" x14ac:dyDescent="0.25">
      <c r="A15" s="202"/>
      <c r="B15" s="24" t="s">
        <v>526</v>
      </c>
      <c r="C15" s="151">
        <v>1720</v>
      </c>
      <c r="D15" s="151">
        <v>0.24540000000000001</v>
      </c>
      <c r="E15" s="151">
        <v>0.1181</v>
      </c>
      <c r="F15" s="151">
        <v>5.8999999999999999E-3</v>
      </c>
      <c r="G15" s="151">
        <v>0</v>
      </c>
      <c r="H15" s="152">
        <v>0</v>
      </c>
      <c r="I15" s="152">
        <v>0.99015278050041555</v>
      </c>
      <c r="J15" s="152">
        <v>0</v>
      </c>
      <c r="K15" s="152">
        <v>0</v>
      </c>
      <c r="L15" s="152">
        <v>9.8472194995844302E-3</v>
      </c>
      <c r="M15" s="162"/>
      <c r="N15" s="162"/>
      <c r="O15" s="162"/>
      <c r="P15" s="152"/>
      <c r="Q15" s="24"/>
    </row>
    <row r="16" spans="1:17" s="14" customFormat="1" ht="15.6" x14ac:dyDescent="0.25">
      <c r="A16" s="202"/>
      <c r="B16" s="24" t="s">
        <v>603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2">
        <v>0</v>
      </c>
      <c r="I16" s="152">
        <v>0</v>
      </c>
      <c r="J16" s="152">
        <v>0</v>
      </c>
      <c r="K16" s="152">
        <v>0.99767667865024978</v>
      </c>
      <c r="L16" s="152">
        <v>2.3233213497501036E-3</v>
      </c>
      <c r="M16" s="162"/>
      <c r="N16" s="162"/>
      <c r="O16" s="162"/>
      <c r="P16" s="152"/>
      <c r="Q16" s="24"/>
    </row>
    <row r="17" spans="1:17" s="14" customFormat="1" ht="15.6" x14ac:dyDescent="0.25">
      <c r="A17" s="202"/>
      <c r="B17" s="24" t="s">
        <v>527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2">
        <v>0</v>
      </c>
      <c r="I17" s="152">
        <v>0</v>
      </c>
      <c r="J17" s="152">
        <v>0</v>
      </c>
      <c r="K17" s="152">
        <v>0.9968318340179686</v>
      </c>
      <c r="L17" s="152">
        <v>3.1681659820315213E-3</v>
      </c>
      <c r="M17" s="162"/>
      <c r="N17" s="162"/>
      <c r="O17" s="162"/>
      <c r="P17" s="152"/>
      <c r="Q17" s="24"/>
    </row>
    <row r="18" spans="1:17" s="14" customFormat="1" ht="15.6" x14ac:dyDescent="0.25">
      <c r="A18" s="202"/>
      <c r="B18" s="24" t="s">
        <v>528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2">
        <v>0</v>
      </c>
      <c r="I18" s="152">
        <v>0</v>
      </c>
      <c r="J18" s="152">
        <v>0</v>
      </c>
      <c r="K18" s="152">
        <v>0.99981785207336027</v>
      </c>
      <c r="L18" s="152">
        <v>1.8214792663981603E-4</v>
      </c>
      <c r="M18" s="162"/>
      <c r="N18" s="162"/>
      <c r="O18" s="162"/>
      <c r="P18" s="152"/>
      <c r="Q18" s="24"/>
    </row>
    <row r="19" spans="1:17" s="14" customFormat="1" ht="15.6" x14ac:dyDescent="0.25">
      <c r="A19" s="202"/>
      <c r="B19" s="24" t="s">
        <v>96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2">
        <v>0</v>
      </c>
      <c r="I19" s="152">
        <v>0</v>
      </c>
      <c r="J19" s="152">
        <v>0</v>
      </c>
      <c r="K19" s="152">
        <v>0.99701104368806648</v>
      </c>
      <c r="L19" s="152">
        <v>2.9889563119335737E-3</v>
      </c>
      <c r="M19" s="162"/>
      <c r="N19" s="162"/>
      <c r="O19" s="162"/>
      <c r="P19" s="152"/>
      <c r="Q19" s="24"/>
    </row>
    <row r="20" spans="1:17" s="14" customFormat="1" ht="15.6" x14ac:dyDescent="0.25">
      <c r="A20" s="202"/>
      <c r="B20" s="24" t="s">
        <v>458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2">
        <v>0</v>
      </c>
      <c r="I20" s="152">
        <v>0</v>
      </c>
      <c r="J20" s="152">
        <v>0</v>
      </c>
      <c r="K20" s="152">
        <v>0.97307483433877207</v>
      </c>
      <c r="L20" s="152">
        <v>2.6925165661227938E-2</v>
      </c>
      <c r="M20" s="162"/>
      <c r="N20" s="162"/>
      <c r="O20" s="162"/>
      <c r="P20" s="152"/>
      <c r="Q20" s="24"/>
    </row>
    <row r="21" spans="1:17" s="14" customFormat="1" ht="15.6" x14ac:dyDescent="0.25">
      <c r="A21" s="202"/>
      <c r="B21" s="24" t="s">
        <v>104</v>
      </c>
      <c r="C21" s="151">
        <v>1613</v>
      </c>
      <c r="D21" s="151">
        <v>0.83</v>
      </c>
      <c r="E21" s="151">
        <v>0.09</v>
      </c>
      <c r="F21" s="151">
        <v>7.0000000000000007E-2</v>
      </c>
      <c r="G21" s="151">
        <v>0</v>
      </c>
      <c r="H21" s="152">
        <v>0.55564475449135775</v>
      </c>
      <c r="I21" s="152">
        <v>0.43748569182385161</v>
      </c>
      <c r="J21" s="152">
        <v>0</v>
      </c>
      <c r="K21" s="152">
        <v>6.8695536847905806E-3</v>
      </c>
      <c r="L21" s="152">
        <v>0</v>
      </c>
      <c r="M21" s="162"/>
      <c r="N21" s="162"/>
      <c r="O21" s="162"/>
      <c r="P21" s="152"/>
      <c r="Q21" s="24"/>
    </row>
    <row r="22" spans="1:17" s="14" customFormat="1" ht="15.6" x14ac:dyDescent="0.25">
      <c r="A22" s="202"/>
      <c r="B22" s="24" t="s">
        <v>105</v>
      </c>
      <c r="C22" s="151">
        <v>2107.87</v>
      </c>
      <c r="D22" s="151">
        <v>1.8</v>
      </c>
      <c r="E22" s="151">
        <v>0.26</v>
      </c>
      <c r="F22" s="151">
        <v>1.7</v>
      </c>
      <c r="G22" s="151">
        <v>0</v>
      </c>
      <c r="H22" s="152">
        <v>0.74736161690492187</v>
      </c>
      <c r="I22" s="152">
        <v>0.25094230402324058</v>
      </c>
      <c r="J22" s="152">
        <v>0</v>
      </c>
      <c r="K22" s="152">
        <v>0</v>
      </c>
      <c r="L22" s="152">
        <v>1.6960790718376117E-3</v>
      </c>
      <c r="M22" s="162"/>
      <c r="N22" s="162"/>
      <c r="O22" s="162"/>
      <c r="P22" s="152"/>
      <c r="Q22" s="24"/>
    </row>
    <row r="23" spans="1:17" s="14" customFormat="1" ht="15.6" x14ac:dyDescent="0.25">
      <c r="A23" s="202"/>
      <c r="B23" s="24" t="s">
        <v>277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2">
        <v>0</v>
      </c>
      <c r="I23" s="152">
        <v>0</v>
      </c>
      <c r="J23" s="152">
        <v>0</v>
      </c>
      <c r="K23" s="152">
        <v>0.69613956231435858</v>
      </c>
      <c r="L23" s="152">
        <v>0.30386043768564136</v>
      </c>
      <c r="M23" s="162"/>
      <c r="N23" s="162"/>
      <c r="O23" s="162"/>
      <c r="P23" s="152"/>
      <c r="Q23" s="24"/>
    </row>
    <row r="24" spans="1:17" s="14" customFormat="1" ht="15.6" x14ac:dyDescent="0.25">
      <c r="A24" s="202"/>
      <c r="B24" s="24" t="s">
        <v>113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2">
        <v>0</v>
      </c>
      <c r="I24" s="152">
        <v>0</v>
      </c>
      <c r="J24" s="152">
        <v>0</v>
      </c>
      <c r="K24" s="152">
        <v>0.9766000312444546</v>
      </c>
      <c r="L24" s="152">
        <v>2.3399968755545408E-2</v>
      </c>
      <c r="M24" s="162"/>
      <c r="N24" s="162"/>
      <c r="O24" s="162"/>
      <c r="P24" s="152"/>
      <c r="Q24" s="24"/>
    </row>
    <row r="25" spans="1:17" s="14" customFormat="1" ht="15.6" x14ac:dyDescent="0.25">
      <c r="A25" s="202"/>
      <c r="B25" s="24" t="s">
        <v>129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2">
        <v>0</v>
      </c>
      <c r="I25" s="152">
        <v>0</v>
      </c>
      <c r="J25" s="152">
        <v>0</v>
      </c>
      <c r="K25" s="152">
        <v>0.99107717636714066</v>
      </c>
      <c r="L25" s="152">
        <v>8.9228236328593395E-3</v>
      </c>
      <c r="M25" s="162"/>
      <c r="N25" s="162"/>
      <c r="O25" s="162"/>
      <c r="P25" s="152"/>
      <c r="Q25" s="24"/>
    </row>
    <row r="26" spans="1:17" s="14" customFormat="1" ht="15.6" x14ac:dyDescent="0.25">
      <c r="A26" s="202"/>
      <c r="B26" s="24" t="s">
        <v>634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2">
        <v>0</v>
      </c>
      <c r="I26" s="152">
        <v>0</v>
      </c>
      <c r="J26" s="152">
        <v>0</v>
      </c>
      <c r="K26" s="152">
        <v>0.66666666666666674</v>
      </c>
      <c r="L26" s="152">
        <v>0.33333333333333337</v>
      </c>
      <c r="M26" s="162"/>
      <c r="N26" s="162"/>
      <c r="O26" s="162"/>
      <c r="P26" s="152"/>
      <c r="Q26" s="24"/>
    </row>
    <row r="27" spans="1:17" s="14" customFormat="1" ht="15.6" x14ac:dyDescent="0.25">
      <c r="A27" s="202"/>
      <c r="B27" s="24" t="s">
        <v>165</v>
      </c>
      <c r="C27" s="151">
        <v>1143.6615999999999</v>
      </c>
      <c r="D27" s="151">
        <v>1.0501</v>
      </c>
      <c r="E27" s="151">
        <v>9.2799999999999994E-2</v>
      </c>
      <c r="F27" s="151">
        <v>0</v>
      </c>
      <c r="G27" s="151">
        <v>0</v>
      </c>
      <c r="H27" s="152">
        <v>0</v>
      </c>
      <c r="I27" s="152">
        <v>0.84752341291954636</v>
      </c>
      <c r="J27" s="152">
        <v>0</v>
      </c>
      <c r="K27" s="152">
        <v>0</v>
      </c>
      <c r="L27" s="152">
        <v>0.15247658708045361</v>
      </c>
      <c r="M27" s="162"/>
      <c r="N27" s="162"/>
      <c r="O27" s="162"/>
      <c r="P27" s="152"/>
      <c r="Q27" s="24"/>
    </row>
    <row r="28" spans="1:17" s="14" customFormat="1" ht="15.6" x14ac:dyDescent="0.25">
      <c r="A28" s="202"/>
      <c r="B28" s="24" t="s">
        <v>322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2">
        <v>0</v>
      </c>
      <c r="I28" s="152">
        <v>0</v>
      </c>
      <c r="J28" s="152">
        <v>0</v>
      </c>
      <c r="K28" s="152">
        <v>0.98163291485483473</v>
      </c>
      <c r="L28" s="152">
        <v>1.8367085145165267E-2</v>
      </c>
      <c r="M28" s="162"/>
      <c r="N28" s="162"/>
      <c r="O28" s="162"/>
      <c r="P28" s="152"/>
      <c r="Q28" s="24"/>
    </row>
    <row r="29" spans="1:17" s="14" customFormat="1" ht="15.6" x14ac:dyDescent="0.25">
      <c r="A29" s="202"/>
      <c r="B29" s="24" t="s">
        <v>381</v>
      </c>
      <c r="C29" s="151">
        <v>1395.1466720000001</v>
      </c>
      <c r="D29" s="151">
        <v>1395.1466720000001</v>
      </c>
      <c r="E29" s="151">
        <v>4.8539999999999998E-3</v>
      </c>
      <c r="F29" s="151">
        <v>3.058E-3</v>
      </c>
      <c r="G29" s="151">
        <v>7.0080000000000003E-3</v>
      </c>
      <c r="H29" s="152">
        <v>0</v>
      </c>
      <c r="I29" s="152">
        <v>0.99978992185446824</v>
      </c>
      <c r="J29" s="152">
        <v>0</v>
      </c>
      <c r="K29" s="152">
        <v>0</v>
      </c>
      <c r="L29" s="152">
        <v>2.1007814553181901E-4</v>
      </c>
      <c r="M29" s="162"/>
      <c r="N29" s="162"/>
      <c r="O29" s="162"/>
      <c r="P29" s="152"/>
      <c r="Q29" s="24"/>
    </row>
    <row r="30" spans="1:17" s="14" customFormat="1" ht="15.6" x14ac:dyDescent="0.25">
      <c r="A30" s="202"/>
      <c r="B30" s="24" t="s">
        <v>643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2">
        <v>0</v>
      </c>
      <c r="I30" s="152">
        <v>0</v>
      </c>
      <c r="J30" s="152">
        <v>0</v>
      </c>
      <c r="K30" s="152">
        <v>0.8799631806894983</v>
      </c>
      <c r="L30" s="152">
        <v>0.12003681931050166</v>
      </c>
      <c r="M30" s="162"/>
      <c r="N30" s="162"/>
      <c r="O30" s="162"/>
      <c r="P30" s="152"/>
      <c r="Q30" s="24"/>
    </row>
    <row r="31" spans="1:17" s="14" customFormat="1" ht="15.6" x14ac:dyDescent="0.25">
      <c r="A31" s="206" t="s">
        <v>687</v>
      </c>
      <c r="B31" s="24" t="s">
        <v>55</v>
      </c>
      <c r="C31" s="151">
        <v>1560</v>
      </c>
      <c r="D31" s="151">
        <v>0.27560000000000001</v>
      </c>
      <c r="E31" s="151">
        <v>5.5399999999999998E-2</v>
      </c>
      <c r="F31" s="151">
        <v>3.2000000000000002E-3</v>
      </c>
      <c r="G31" s="151">
        <v>0</v>
      </c>
      <c r="H31" s="152">
        <v>0</v>
      </c>
      <c r="I31" s="152">
        <v>1</v>
      </c>
      <c r="J31" s="152">
        <v>0</v>
      </c>
      <c r="K31" s="152">
        <v>0</v>
      </c>
      <c r="L31" s="152">
        <v>0</v>
      </c>
      <c r="M31" s="162"/>
      <c r="N31" s="162"/>
      <c r="O31" s="162"/>
      <c r="P31" s="152"/>
      <c r="Q31" s="24"/>
    </row>
    <row r="32" spans="1:17" s="14" customFormat="1" ht="15.6" x14ac:dyDescent="0.25">
      <c r="A32" s="207"/>
      <c r="B32" s="24" t="s">
        <v>176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1</v>
      </c>
      <c r="M32" s="162"/>
      <c r="N32" s="162"/>
      <c r="O32" s="162"/>
      <c r="P32" s="152"/>
      <c r="Q32" s="24"/>
    </row>
    <row r="33" spans="1:17" s="14" customFormat="1" ht="15.6" x14ac:dyDescent="0.25">
      <c r="A33" s="207"/>
      <c r="B33" s="24" t="s">
        <v>505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1</v>
      </c>
      <c r="M33" s="162"/>
      <c r="N33" s="162"/>
      <c r="O33" s="162"/>
      <c r="P33" s="152"/>
      <c r="Q33" s="24"/>
    </row>
    <row r="34" spans="1:17" s="14" customFormat="1" ht="15.6" x14ac:dyDescent="0.25">
      <c r="A34" s="207"/>
      <c r="B34" s="24" t="s">
        <v>575</v>
      </c>
      <c r="C34" s="151">
        <v>3271.42</v>
      </c>
      <c r="D34" s="151">
        <v>1.72</v>
      </c>
      <c r="E34" s="151">
        <v>1.1999999999999999E-3</v>
      </c>
      <c r="F34" s="151">
        <v>1.6500000000000001E-2</v>
      </c>
      <c r="G34" s="151">
        <v>0</v>
      </c>
      <c r="H34" s="152">
        <v>0</v>
      </c>
      <c r="I34" s="152">
        <v>1</v>
      </c>
      <c r="J34" s="152">
        <v>0</v>
      </c>
      <c r="K34" s="152">
        <v>0</v>
      </c>
      <c r="L34" s="152">
        <v>0</v>
      </c>
      <c r="M34" s="162"/>
      <c r="N34" s="162"/>
      <c r="O34" s="162"/>
      <c r="P34" s="152"/>
      <c r="Q34" s="24"/>
    </row>
    <row r="35" spans="1:17" s="14" customFormat="1" ht="15.6" x14ac:dyDescent="0.25">
      <c r="A35" s="207"/>
      <c r="B35" s="24" t="s">
        <v>57</v>
      </c>
      <c r="C35" s="151">
        <v>0.45</v>
      </c>
      <c r="D35" s="151">
        <v>0.56000000000000005</v>
      </c>
      <c r="E35" s="151">
        <v>6.2099999999999996E-7</v>
      </c>
      <c r="F35" s="151">
        <v>4.1699999999999997E-5</v>
      </c>
      <c r="G35" s="151">
        <v>0</v>
      </c>
      <c r="H35" s="152">
        <v>0</v>
      </c>
      <c r="I35" s="152">
        <v>1</v>
      </c>
      <c r="J35" s="152">
        <v>0</v>
      </c>
      <c r="K35" s="152">
        <v>0</v>
      </c>
      <c r="L35" s="152">
        <v>0</v>
      </c>
      <c r="M35" s="162"/>
      <c r="N35" s="162"/>
      <c r="O35" s="162"/>
      <c r="P35" s="152"/>
      <c r="Q35" s="24"/>
    </row>
    <row r="36" spans="1:17" s="14" customFormat="1" ht="15.6" x14ac:dyDescent="0.25">
      <c r="A36" s="207"/>
      <c r="B36" s="24" t="s">
        <v>58</v>
      </c>
      <c r="C36" s="151">
        <v>819.25779999999997</v>
      </c>
      <c r="D36" s="151">
        <v>0.18379999999999999</v>
      </c>
      <c r="E36" s="151">
        <v>1.8200000000000001E-2</v>
      </c>
      <c r="F36" s="151">
        <v>4.1000000000000003E-3</v>
      </c>
      <c r="G36" s="151">
        <v>0</v>
      </c>
      <c r="H36" s="152">
        <v>0</v>
      </c>
      <c r="I36" s="152">
        <v>1</v>
      </c>
      <c r="J36" s="152">
        <v>0</v>
      </c>
      <c r="K36" s="152">
        <v>0</v>
      </c>
      <c r="L36" s="152">
        <v>0</v>
      </c>
      <c r="M36" s="162"/>
      <c r="N36" s="162"/>
      <c r="O36" s="162"/>
      <c r="P36" s="152"/>
      <c r="Q36" s="24"/>
    </row>
    <row r="37" spans="1:17" s="14" customFormat="1" ht="15" customHeight="1" x14ac:dyDescent="0.25">
      <c r="A37" s="207"/>
      <c r="B37" s="24" t="s">
        <v>330</v>
      </c>
      <c r="C37" s="151">
        <v>1530</v>
      </c>
      <c r="D37" s="151">
        <v>1.7</v>
      </c>
      <c r="E37" s="151">
        <v>9.7000000000000003E-2</v>
      </c>
      <c r="F37" s="151">
        <v>8.0000000000000002E-3</v>
      </c>
      <c r="G37" s="151">
        <v>0</v>
      </c>
      <c r="H37" s="152">
        <v>0</v>
      </c>
      <c r="I37" s="152">
        <v>1</v>
      </c>
      <c r="J37" s="152">
        <v>0</v>
      </c>
      <c r="K37" s="152">
        <v>0</v>
      </c>
      <c r="L37" s="152">
        <v>0</v>
      </c>
      <c r="M37" s="162"/>
      <c r="N37" s="162"/>
      <c r="O37" s="162"/>
      <c r="P37" s="152"/>
      <c r="Q37" s="24"/>
    </row>
    <row r="38" spans="1:17" s="14" customFormat="1" ht="15.6" x14ac:dyDescent="0.25">
      <c r="A38" s="207"/>
      <c r="B38" s="24" t="s">
        <v>255</v>
      </c>
      <c r="C38" s="151">
        <v>984.85</v>
      </c>
      <c r="D38" s="151">
        <v>0.18</v>
      </c>
      <c r="E38" s="151">
        <v>6.0999999999999999E-2</v>
      </c>
      <c r="F38" s="151">
        <v>8.8000000000000003E-4</v>
      </c>
      <c r="G38" s="151">
        <v>0</v>
      </c>
      <c r="H38" s="152">
        <v>0</v>
      </c>
      <c r="I38" s="152">
        <v>1</v>
      </c>
      <c r="J38" s="152">
        <v>0</v>
      </c>
      <c r="K38" s="152">
        <v>0</v>
      </c>
      <c r="L38" s="152">
        <v>0</v>
      </c>
      <c r="M38" s="162"/>
      <c r="N38" s="162"/>
      <c r="O38" s="162"/>
      <c r="P38" s="152"/>
      <c r="Q38" s="24"/>
    </row>
    <row r="39" spans="1:17" s="14" customFormat="1" ht="15.6" x14ac:dyDescent="0.25">
      <c r="A39" s="207"/>
      <c r="B39" s="24" t="s">
        <v>256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1</v>
      </c>
      <c r="M39" s="162"/>
      <c r="N39" s="162"/>
      <c r="O39" s="162"/>
      <c r="P39" s="152"/>
      <c r="Q39" s="24"/>
    </row>
    <row r="40" spans="1:17" s="14" customFormat="1" ht="15.6" x14ac:dyDescent="0.25">
      <c r="A40" s="207"/>
      <c r="B40" s="24" t="s">
        <v>508</v>
      </c>
      <c r="C40" s="151">
        <v>1260.6220000000001</v>
      </c>
      <c r="D40" s="151">
        <v>0.13800000000000001</v>
      </c>
      <c r="E40" s="151">
        <v>0.11700000000000001</v>
      </c>
      <c r="F40" s="151">
        <v>7.0000000000000001E-3</v>
      </c>
      <c r="G40" s="151">
        <v>0</v>
      </c>
      <c r="H40" s="152">
        <v>0</v>
      </c>
      <c r="I40" s="152">
        <v>1</v>
      </c>
      <c r="J40" s="152">
        <v>0</v>
      </c>
      <c r="K40" s="152">
        <v>0</v>
      </c>
      <c r="L40" s="152">
        <v>0</v>
      </c>
      <c r="M40" s="162"/>
      <c r="N40" s="162"/>
      <c r="O40" s="162"/>
      <c r="P40" s="152"/>
      <c r="Q40" s="24"/>
    </row>
    <row r="41" spans="1:17" s="14" customFormat="1" ht="15.6" x14ac:dyDescent="0.25">
      <c r="A41" s="207"/>
      <c r="B41" s="24" t="s">
        <v>509</v>
      </c>
      <c r="C41" s="151">
        <v>1192.346</v>
      </c>
      <c r="D41" s="151">
        <v>0.113</v>
      </c>
      <c r="E41" s="151">
        <v>0.111</v>
      </c>
      <c r="F41" s="151">
        <v>6.0000000000000001E-3</v>
      </c>
      <c r="G41" s="151">
        <v>0</v>
      </c>
      <c r="H41" s="152">
        <v>0</v>
      </c>
      <c r="I41" s="152">
        <v>1</v>
      </c>
      <c r="J41" s="152">
        <v>0</v>
      </c>
      <c r="K41" s="152">
        <v>0</v>
      </c>
      <c r="L41" s="152">
        <v>0</v>
      </c>
      <c r="M41" s="162"/>
      <c r="N41" s="162"/>
      <c r="O41" s="162"/>
      <c r="P41" s="152"/>
      <c r="Q41" s="24"/>
    </row>
    <row r="42" spans="1:17" s="14" customFormat="1" ht="15.6" x14ac:dyDescent="0.25">
      <c r="A42" s="207"/>
      <c r="B42" s="24" t="s">
        <v>62</v>
      </c>
      <c r="C42" s="151">
        <v>878.22500000000002</v>
      </c>
      <c r="D42" s="151">
        <v>0.20599999999999999</v>
      </c>
      <c r="E42" s="151">
        <v>2.0899999999999998E-2</v>
      </c>
      <c r="F42" s="151">
        <v>1.0500000000000001E-2</v>
      </c>
      <c r="G42" s="151">
        <v>0</v>
      </c>
      <c r="H42" s="152">
        <v>0</v>
      </c>
      <c r="I42" s="152">
        <v>1</v>
      </c>
      <c r="J42" s="152">
        <v>0</v>
      </c>
      <c r="K42" s="152">
        <v>0</v>
      </c>
      <c r="L42" s="152">
        <v>0</v>
      </c>
      <c r="M42" s="162"/>
      <c r="N42" s="162"/>
      <c r="O42" s="162"/>
      <c r="P42" s="152"/>
      <c r="Q42" s="24"/>
    </row>
    <row r="43" spans="1:17" s="14" customFormat="1" ht="15.6" x14ac:dyDescent="0.25">
      <c r="A43" s="207"/>
      <c r="B43" s="24" t="s">
        <v>64</v>
      </c>
      <c r="C43" s="151">
        <v>915.3</v>
      </c>
      <c r="D43" s="151">
        <v>0.217</v>
      </c>
      <c r="E43" s="151">
        <v>2.5999999999999999E-2</v>
      </c>
      <c r="F43" s="151">
        <v>5.0000000000000001E-3</v>
      </c>
      <c r="G43" s="151">
        <v>0</v>
      </c>
      <c r="H43" s="152">
        <v>1</v>
      </c>
      <c r="I43" s="152">
        <v>0</v>
      </c>
      <c r="J43" s="152">
        <v>0</v>
      </c>
      <c r="K43" s="152">
        <v>0</v>
      </c>
      <c r="L43" s="152">
        <v>0</v>
      </c>
      <c r="M43" s="162"/>
      <c r="N43" s="162"/>
      <c r="O43" s="162"/>
      <c r="P43" s="152"/>
      <c r="Q43" s="24"/>
    </row>
    <row r="44" spans="1:17" s="14" customFormat="1" ht="15.6" x14ac:dyDescent="0.25">
      <c r="A44" s="207"/>
      <c r="B44" s="24" t="s">
        <v>391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1</v>
      </c>
      <c r="M44" s="162"/>
      <c r="N44" s="162"/>
      <c r="O44" s="162"/>
      <c r="P44" s="152"/>
      <c r="Q44" s="24"/>
    </row>
    <row r="45" spans="1:17" s="14" customFormat="1" ht="15.6" x14ac:dyDescent="0.25">
      <c r="A45" s="207"/>
      <c r="B45" s="24" t="s">
        <v>580</v>
      </c>
      <c r="C45" s="151">
        <v>1205.8820000000001</v>
      </c>
      <c r="D45" s="151">
        <v>0.125</v>
      </c>
      <c r="E45" s="151">
        <v>0.112</v>
      </c>
      <c r="F45" s="151">
        <v>6.0000000000000001E-3</v>
      </c>
      <c r="G45" s="151">
        <v>0</v>
      </c>
      <c r="H45" s="152">
        <v>0</v>
      </c>
      <c r="I45" s="152">
        <v>1</v>
      </c>
      <c r="J45" s="152">
        <v>0</v>
      </c>
      <c r="K45" s="152">
        <v>0</v>
      </c>
      <c r="L45" s="152">
        <v>0</v>
      </c>
      <c r="M45" s="162"/>
      <c r="N45" s="162"/>
      <c r="O45" s="162"/>
      <c r="P45" s="152"/>
      <c r="Q45" s="24"/>
    </row>
    <row r="46" spans="1:17" s="14" customFormat="1" ht="15.6" x14ac:dyDescent="0.25">
      <c r="A46" s="207"/>
      <c r="B46" s="24" t="s">
        <v>581</v>
      </c>
      <c r="C46" s="151">
        <v>1237.547</v>
      </c>
      <c r="D46" s="151">
        <v>0.13100000000000001</v>
      </c>
      <c r="E46" s="151">
        <v>0.114</v>
      </c>
      <c r="F46" s="151">
        <v>6.0000000000000001E-3</v>
      </c>
      <c r="G46" s="151">
        <v>0</v>
      </c>
      <c r="H46" s="152">
        <v>0</v>
      </c>
      <c r="I46" s="152">
        <v>1</v>
      </c>
      <c r="J46" s="152">
        <v>0</v>
      </c>
      <c r="K46" s="152">
        <v>0</v>
      </c>
      <c r="L46" s="152">
        <v>0</v>
      </c>
      <c r="M46" s="162"/>
      <c r="N46" s="162"/>
      <c r="O46" s="162"/>
      <c r="P46" s="152"/>
      <c r="Q46" s="24"/>
    </row>
    <row r="47" spans="1:17" s="14" customFormat="1" ht="15.6" x14ac:dyDescent="0.25">
      <c r="A47" s="207"/>
      <c r="B47" s="24" t="s">
        <v>65</v>
      </c>
      <c r="C47" s="151">
        <v>1564.01143</v>
      </c>
      <c r="D47" s="151">
        <v>0.60638499999999995</v>
      </c>
      <c r="E47" s="151">
        <v>0.09</v>
      </c>
      <c r="F47" s="151">
        <v>7.8799999999999999E-3</v>
      </c>
      <c r="G47" s="151">
        <v>0</v>
      </c>
      <c r="H47" s="152">
        <v>0</v>
      </c>
      <c r="I47" s="152">
        <v>1</v>
      </c>
      <c r="J47" s="152">
        <v>0</v>
      </c>
      <c r="K47" s="152">
        <v>0</v>
      </c>
      <c r="L47" s="152">
        <v>0</v>
      </c>
      <c r="M47" s="162"/>
      <c r="N47" s="162"/>
      <c r="O47" s="162"/>
      <c r="P47" s="152"/>
      <c r="Q47" s="24"/>
    </row>
    <row r="48" spans="1:17" s="14" customFormat="1" ht="15.6" x14ac:dyDescent="0.25">
      <c r="A48" s="207"/>
      <c r="B48" s="24" t="s">
        <v>582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1</v>
      </c>
      <c r="M48" s="162"/>
      <c r="N48" s="162"/>
      <c r="O48" s="162"/>
      <c r="P48" s="152"/>
      <c r="Q48" s="24"/>
    </row>
    <row r="49" spans="1:17" s="14" customFormat="1" ht="15.6" x14ac:dyDescent="0.25">
      <c r="A49" s="207"/>
      <c r="B49" s="24" t="s">
        <v>67</v>
      </c>
      <c r="C49" s="151">
        <v>1195.5999999999999</v>
      </c>
      <c r="D49" s="151">
        <v>0.59199999999999997</v>
      </c>
      <c r="E49" s="151">
        <v>7.0999999999999994E-2</v>
      </c>
      <c r="F49" s="151">
        <v>6.0000000000000001E-3</v>
      </c>
      <c r="G49" s="151">
        <v>0</v>
      </c>
      <c r="H49" s="152">
        <v>0</v>
      </c>
      <c r="I49" s="152">
        <v>1</v>
      </c>
      <c r="J49" s="152">
        <v>0</v>
      </c>
      <c r="K49" s="152">
        <v>0</v>
      </c>
      <c r="L49" s="152">
        <v>0</v>
      </c>
      <c r="M49" s="162"/>
      <c r="N49" s="162"/>
      <c r="O49" s="162"/>
      <c r="P49" s="152"/>
      <c r="Q49" s="24"/>
    </row>
    <row r="50" spans="1:17" s="14" customFormat="1" ht="15.6" x14ac:dyDescent="0.25">
      <c r="A50" s="207"/>
      <c r="B50" s="24" t="s">
        <v>583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1</v>
      </c>
      <c r="M50" s="162"/>
      <c r="N50" s="162"/>
      <c r="O50" s="162"/>
      <c r="P50" s="152"/>
      <c r="Q50" s="24"/>
    </row>
    <row r="51" spans="1:17" s="14" customFormat="1" ht="15.6" x14ac:dyDescent="0.25">
      <c r="A51" s="207"/>
      <c r="B51" s="24" t="s">
        <v>513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1</v>
      </c>
      <c r="M51" s="162"/>
      <c r="N51" s="162"/>
      <c r="O51" s="162"/>
      <c r="P51" s="152"/>
      <c r="Q51" s="24"/>
    </row>
    <row r="52" spans="1:17" s="14" customFormat="1" ht="15.6" x14ac:dyDescent="0.25">
      <c r="A52" s="207"/>
      <c r="B52" s="24" t="s">
        <v>72</v>
      </c>
      <c r="C52" s="151">
        <v>875.68</v>
      </c>
      <c r="D52" s="151">
        <v>0.16220000000000001</v>
      </c>
      <c r="E52" s="151">
        <v>2.4500000000000001E-2</v>
      </c>
      <c r="F52" s="151">
        <v>4.4000000000000003E-3</v>
      </c>
      <c r="G52" s="151">
        <v>0</v>
      </c>
      <c r="H52" s="152">
        <v>0</v>
      </c>
      <c r="I52" s="152">
        <v>1</v>
      </c>
      <c r="J52" s="152">
        <v>0</v>
      </c>
      <c r="K52" s="152">
        <v>0</v>
      </c>
      <c r="L52" s="152">
        <v>0</v>
      </c>
      <c r="M52" s="162"/>
      <c r="N52" s="162"/>
      <c r="O52" s="162"/>
      <c r="P52" s="152"/>
      <c r="Q52" s="24"/>
    </row>
    <row r="53" spans="1:17" s="14" customFormat="1" ht="15.6" x14ac:dyDescent="0.25">
      <c r="A53" s="207"/>
      <c r="B53" s="24" t="s">
        <v>265</v>
      </c>
      <c r="C53" s="151">
        <v>1173.404166</v>
      </c>
      <c r="D53" s="151">
        <v>0.118323</v>
      </c>
      <c r="E53" s="151">
        <v>7.3898000000000005E-2</v>
      </c>
      <c r="F53" s="151">
        <v>5.9179999999999996E-3</v>
      </c>
      <c r="G53" s="151">
        <v>0</v>
      </c>
      <c r="H53" s="152">
        <v>0</v>
      </c>
      <c r="I53" s="152">
        <v>1</v>
      </c>
      <c r="J53" s="152">
        <v>0</v>
      </c>
      <c r="K53" s="152">
        <v>0</v>
      </c>
      <c r="L53" s="152">
        <v>0</v>
      </c>
      <c r="M53" s="162"/>
      <c r="N53" s="162"/>
      <c r="O53" s="162"/>
      <c r="P53" s="152"/>
      <c r="Q53" s="24"/>
    </row>
    <row r="54" spans="1:17" s="14" customFormat="1" ht="15.6" x14ac:dyDescent="0.25">
      <c r="A54" s="207"/>
      <c r="B54" s="24" t="s">
        <v>442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1</v>
      </c>
      <c r="M54" s="162"/>
      <c r="N54" s="162"/>
      <c r="O54" s="162"/>
      <c r="P54" s="152"/>
      <c r="Q54" s="24"/>
    </row>
    <row r="55" spans="1:17" s="14" customFormat="1" ht="15.6" x14ac:dyDescent="0.25">
      <c r="A55" s="207"/>
      <c r="B55" s="24" t="s">
        <v>75</v>
      </c>
      <c r="C55" s="151">
        <v>915.69399999999996</v>
      </c>
      <c r="D55" s="151">
        <v>0.39900000000000002</v>
      </c>
      <c r="E55" s="151">
        <v>5.1999999999999998E-2</v>
      </c>
      <c r="F55" s="151">
        <v>3.5999999999999997E-2</v>
      </c>
      <c r="G55" s="151">
        <v>4.3E-3</v>
      </c>
      <c r="H55" s="152">
        <v>0.22820414544998921</v>
      </c>
      <c r="I55" s="152">
        <v>0.27977468733751792</v>
      </c>
      <c r="J55" s="152">
        <v>0.49200359878216338</v>
      </c>
      <c r="K55" s="152">
        <v>0</v>
      </c>
      <c r="L55" s="152">
        <v>1.756843032951472E-5</v>
      </c>
      <c r="M55" s="162"/>
      <c r="N55" s="162"/>
      <c r="O55" s="162"/>
      <c r="P55" s="152"/>
      <c r="Q55" s="24"/>
    </row>
    <row r="56" spans="1:17" s="14" customFormat="1" ht="15.6" x14ac:dyDescent="0.25">
      <c r="A56" s="207"/>
      <c r="B56" s="24" t="s">
        <v>76</v>
      </c>
      <c r="C56" s="151">
        <v>1298.5</v>
      </c>
      <c r="D56" s="151">
        <v>0.66390000000000005</v>
      </c>
      <c r="E56" s="151">
        <v>0.37490000000000001</v>
      </c>
      <c r="F56" s="151">
        <v>6.7000000000000002E-3</v>
      </c>
      <c r="G56" s="151">
        <v>0</v>
      </c>
      <c r="H56" s="152">
        <v>0</v>
      </c>
      <c r="I56" s="152">
        <v>1</v>
      </c>
      <c r="J56" s="152">
        <v>0</v>
      </c>
      <c r="K56" s="152">
        <v>0</v>
      </c>
      <c r="L56" s="152">
        <v>0</v>
      </c>
      <c r="M56" s="162"/>
      <c r="N56" s="162"/>
      <c r="O56" s="162"/>
      <c r="P56" s="152"/>
      <c r="Q56" s="24"/>
    </row>
    <row r="57" spans="1:17" s="14" customFormat="1" ht="15.6" x14ac:dyDescent="0.25">
      <c r="A57" s="207"/>
      <c r="B57" s="24" t="s">
        <v>443</v>
      </c>
      <c r="C57" s="151">
        <v>5010.6656000000003</v>
      </c>
      <c r="D57" s="151">
        <v>7.1997999999999998</v>
      </c>
      <c r="E57" s="151">
        <v>0.30009999999999998</v>
      </c>
      <c r="F57" s="151">
        <v>2.5999999999999999E-2</v>
      </c>
      <c r="G57" s="151">
        <v>0</v>
      </c>
      <c r="H57" s="152">
        <v>0</v>
      </c>
      <c r="I57" s="152">
        <v>1</v>
      </c>
      <c r="J57" s="152">
        <v>0</v>
      </c>
      <c r="K57" s="152">
        <v>0</v>
      </c>
      <c r="L57" s="152">
        <v>0</v>
      </c>
      <c r="M57" s="162"/>
      <c r="N57" s="162"/>
      <c r="O57" s="162"/>
      <c r="P57" s="152"/>
      <c r="Q57" s="24"/>
    </row>
    <row r="58" spans="1:17" s="14" customFormat="1" ht="15.6" x14ac:dyDescent="0.25">
      <c r="A58" s="207"/>
      <c r="B58" s="24" t="s">
        <v>296</v>
      </c>
      <c r="C58" s="151">
        <v>2265.81</v>
      </c>
      <c r="D58" s="151">
        <v>1.6</v>
      </c>
      <c r="E58" s="151">
        <v>0.17</v>
      </c>
      <c r="F58" s="151">
        <v>7.2</v>
      </c>
      <c r="G58" s="151">
        <v>0</v>
      </c>
      <c r="H58" s="152">
        <v>1</v>
      </c>
      <c r="I58" s="152">
        <v>0</v>
      </c>
      <c r="J58" s="152">
        <v>0</v>
      </c>
      <c r="K58" s="152">
        <v>0</v>
      </c>
      <c r="L58" s="152">
        <v>0</v>
      </c>
      <c r="M58" s="162"/>
      <c r="N58" s="162"/>
      <c r="O58" s="162"/>
      <c r="P58" s="152"/>
      <c r="Q58" s="24"/>
    </row>
    <row r="59" spans="1:17" s="14" customFormat="1" ht="15.6" x14ac:dyDescent="0.25">
      <c r="A59" s="207"/>
      <c r="B59" s="24" t="s">
        <v>178</v>
      </c>
      <c r="C59" s="151">
        <v>930.68</v>
      </c>
      <c r="D59" s="151">
        <v>0.12</v>
      </c>
      <c r="E59" s="151">
        <v>0.05</v>
      </c>
      <c r="F59" s="151">
        <v>5.0000000000000001E-3</v>
      </c>
      <c r="G59" s="151">
        <v>0</v>
      </c>
      <c r="H59" s="152">
        <v>0</v>
      </c>
      <c r="I59" s="152">
        <v>1</v>
      </c>
      <c r="J59" s="152">
        <v>0</v>
      </c>
      <c r="K59" s="152">
        <v>0</v>
      </c>
      <c r="L59" s="152">
        <v>0</v>
      </c>
      <c r="M59" s="162"/>
      <c r="N59" s="162"/>
      <c r="O59" s="162"/>
      <c r="P59" s="152"/>
      <c r="Q59" s="24"/>
    </row>
    <row r="60" spans="1:17" s="14" customFormat="1" ht="15.6" x14ac:dyDescent="0.25">
      <c r="A60" s="207"/>
      <c r="B60" s="24" t="s">
        <v>267</v>
      </c>
      <c r="C60" s="151">
        <v>794.94500000000005</v>
      </c>
      <c r="D60" s="151">
        <v>2.8000000000000001E-2</v>
      </c>
      <c r="E60" s="151">
        <v>3.1E-2</v>
      </c>
      <c r="F60" s="151">
        <v>4.0000000000000001E-3</v>
      </c>
      <c r="G60" s="151">
        <v>0</v>
      </c>
      <c r="H60" s="152">
        <v>0</v>
      </c>
      <c r="I60" s="152">
        <v>1</v>
      </c>
      <c r="J60" s="152">
        <v>0</v>
      </c>
      <c r="K60" s="152">
        <v>0</v>
      </c>
      <c r="L60" s="152">
        <v>0</v>
      </c>
      <c r="M60" s="162"/>
      <c r="N60" s="162"/>
      <c r="O60" s="162"/>
      <c r="P60" s="152"/>
      <c r="Q60" s="24"/>
    </row>
    <row r="61" spans="1:17" s="14" customFormat="1" ht="15.6" x14ac:dyDescent="0.25">
      <c r="A61" s="207"/>
      <c r="B61" s="24" t="s">
        <v>220</v>
      </c>
      <c r="C61" s="151">
        <v>0</v>
      </c>
      <c r="D61" s="151">
        <v>0</v>
      </c>
      <c r="E61" s="151">
        <v>0</v>
      </c>
      <c r="F61" s="151">
        <v>0</v>
      </c>
      <c r="G61" s="151">
        <v>8.8500000000000002E-3</v>
      </c>
      <c r="H61" s="152">
        <v>0</v>
      </c>
      <c r="I61" s="152">
        <v>0</v>
      </c>
      <c r="J61" s="152">
        <v>1</v>
      </c>
      <c r="K61" s="152">
        <v>0</v>
      </c>
      <c r="L61" s="152">
        <v>0</v>
      </c>
      <c r="M61" s="162"/>
      <c r="N61" s="162"/>
      <c r="O61" s="162"/>
      <c r="P61" s="152"/>
      <c r="Q61" s="24"/>
    </row>
    <row r="62" spans="1:17" s="14" customFormat="1" ht="15.6" x14ac:dyDescent="0.25">
      <c r="A62" s="207"/>
      <c r="B62" s="24" t="s">
        <v>588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1</v>
      </c>
      <c r="M62" s="162"/>
      <c r="N62" s="162"/>
      <c r="O62" s="162"/>
      <c r="P62" s="152"/>
      <c r="Q62" s="24"/>
    </row>
    <row r="63" spans="1:17" s="14" customFormat="1" ht="15.6" x14ac:dyDescent="0.25">
      <c r="A63" s="207"/>
      <c r="B63" s="24" t="s">
        <v>516</v>
      </c>
      <c r="C63" s="151">
        <v>1392.9449999999999</v>
      </c>
      <c r="D63" s="151">
        <v>0.189</v>
      </c>
      <c r="E63" s="151">
        <v>8.6999999999999994E-2</v>
      </c>
      <c r="F63" s="151">
        <v>7.0000000000000001E-3</v>
      </c>
      <c r="G63" s="151">
        <v>0</v>
      </c>
      <c r="H63" s="152">
        <v>0</v>
      </c>
      <c r="I63" s="152">
        <v>1</v>
      </c>
      <c r="J63" s="152">
        <v>0</v>
      </c>
      <c r="K63" s="152">
        <v>0</v>
      </c>
      <c r="L63" s="152">
        <v>0</v>
      </c>
      <c r="M63" s="162"/>
      <c r="N63" s="162"/>
      <c r="O63" s="162"/>
      <c r="P63" s="152"/>
      <c r="Q63" s="24"/>
    </row>
    <row r="64" spans="1:17" s="15" customFormat="1" ht="15" customHeight="1" x14ac:dyDescent="0.25">
      <c r="A64" s="207"/>
      <c r="B64" s="24" t="s">
        <v>589</v>
      </c>
      <c r="C64" s="151">
        <v>0</v>
      </c>
      <c r="D64" s="151">
        <v>0</v>
      </c>
      <c r="E64" s="151">
        <v>0</v>
      </c>
      <c r="F64" s="151">
        <v>0</v>
      </c>
      <c r="G64" s="151">
        <v>4.3E-3</v>
      </c>
      <c r="H64" s="152">
        <v>0</v>
      </c>
      <c r="I64" s="152">
        <v>0</v>
      </c>
      <c r="J64" s="152">
        <v>1</v>
      </c>
      <c r="K64" s="152">
        <v>0</v>
      </c>
      <c r="L64" s="152">
        <v>0</v>
      </c>
      <c r="M64" s="162"/>
      <c r="N64" s="162"/>
      <c r="O64" s="162"/>
      <c r="P64" s="152"/>
      <c r="Q64" s="24"/>
    </row>
    <row r="65" spans="1:17" s="15" customFormat="1" ht="15" customHeight="1" x14ac:dyDescent="0.25">
      <c r="A65" s="207"/>
      <c r="B65" s="24" t="s">
        <v>646</v>
      </c>
      <c r="C65" s="151">
        <v>890.09</v>
      </c>
      <c r="D65" s="151">
        <v>0.08</v>
      </c>
      <c r="E65" s="151">
        <v>0.05</v>
      </c>
      <c r="F65" s="151">
        <v>4.4400000000000004E-3</v>
      </c>
      <c r="G65" s="151">
        <v>0</v>
      </c>
      <c r="H65" s="152">
        <v>0</v>
      </c>
      <c r="I65" s="152">
        <v>1</v>
      </c>
      <c r="J65" s="152">
        <v>0</v>
      </c>
      <c r="K65" s="152">
        <v>0</v>
      </c>
      <c r="L65" s="152">
        <v>0</v>
      </c>
      <c r="M65" s="162"/>
      <c r="N65" s="24"/>
      <c r="O65" s="162"/>
      <c r="P65" s="152"/>
      <c r="Q65" s="24"/>
    </row>
    <row r="66" spans="1:17" s="15" customFormat="1" x14ac:dyDescent="0.25">
      <c r="A66" s="207"/>
      <c r="B66" s="24" t="s">
        <v>78</v>
      </c>
      <c r="C66" s="151">
        <v>1338.8932589999999</v>
      </c>
      <c r="D66" s="151">
        <v>0.20188300000000001</v>
      </c>
      <c r="E66" s="151">
        <v>5.1818000000000003E-2</v>
      </c>
      <c r="F66" s="151">
        <v>6.744E-3</v>
      </c>
      <c r="G66" s="151">
        <v>0</v>
      </c>
      <c r="H66" s="152">
        <v>0</v>
      </c>
      <c r="I66" s="152">
        <v>1</v>
      </c>
      <c r="J66" s="152">
        <v>0</v>
      </c>
      <c r="K66" s="152">
        <v>0</v>
      </c>
      <c r="L66" s="152">
        <v>0</v>
      </c>
      <c r="M66" s="162"/>
      <c r="N66" s="162"/>
      <c r="O66" s="162"/>
      <c r="P66" s="152"/>
      <c r="Q66" s="24"/>
    </row>
    <row r="67" spans="1:17" s="15" customFormat="1" x14ac:dyDescent="0.25">
      <c r="A67" s="207"/>
      <c r="B67" s="24" t="s">
        <v>591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1</v>
      </c>
      <c r="M67" s="162"/>
      <c r="N67" s="162"/>
      <c r="O67" s="162"/>
      <c r="P67" s="152"/>
      <c r="Q67" s="24"/>
    </row>
    <row r="68" spans="1:17" s="15" customFormat="1" x14ac:dyDescent="0.25">
      <c r="A68" s="207"/>
      <c r="B68" s="24" t="s">
        <v>445</v>
      </c>
      <c r="C68" s="151">
        <v>0</v>
      </c>
      <c r="D68" s="151">
        <v>0</v>
      </c>
      <c r="E68" s="151">
        <v>0</v>
      </c>
      <c r="F68" s="151">
        <v>0</v>
      </c>
      <c r="G68" s="151">
        <v>0</v>
      </c>
      <c r="H68" s="152">
        <v>0</v>
      </c>
      <c r="I68" s="152">
        <v>0</v>
      </c>
      <c r="J68" s="152">
        <v>0</v>
      </c>
      <c r="K68" s="152">
        <v>0</v>
      </c>
      <c r="L68" s="152">
        <v>1</v>
      </c>
      <c r="M68" s="162"/>
      <c r="N68" s="162"/>
      <c r="O68" s="162"/>
      <c r="P68" s="152"/>
      <c r="Q68" s="24"/>
    </row>
    <row r="69" spans="1:17" s="15" customFormat="1" x14ac:dyDescent="0.25">
      <c r="A69" s="207"/>
      <c r="B69" s="24" t="s">
        <v>592</v>
      </c>
      <c r="C69" s="151">
        <v>0</v>
      </c>
      <c r="D69" s="151">
        <v>0</v>
      </c>
      <c r="E69" s="151">
        <v>0</v>
      </c>
      <c r="F69" s="151">
        <v>0</v>
      </c>
      <c r="G69" s="151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1</v>
      </c>
      <c r="M69" s="162"/>
      <c r="N69" s="162"/>
      <c r="O69" s="162"/>
      <c r="P69" s="152"/>
      <c r="Q69" s="24"/>
    </row>
    <row r="70" spans="1:17" s="15" customFormat="1" x14ac:dyDescent="0.25">
      <c r="A70" s="207"/>
      <c r="B70" s="24" t="s">
        <v>519</v>
      </c>
      <c r="C70" s="151">
        <v>936.3</v>
      </c>
      <c r="D70" s="151">
        <v>5.57E-2</v>
      </c>
      <c r="E70" s="151">
        <v>4.7399999999999998E-2</v>
      </c>
      <c r="F70" s="151">
        <v>4.7000000000000002E-3</v>
      </c>
      <c r="G70" s="151">
        <v>0</v>
      </c>
      <c r="H70" s="152">
        <v>0</v>
      </c>
      <c r="I70" s="152">
        <v>1</v>
      </c>
      <c r="J70" s="152">
        <v>0</v>
      </c>
      <c r="K70" s="152">
        <v>0</v>
      </c>
      <c r="L70" s="152">
        <v>0</v>
      </c>
      <c r="M70" s="162"/>
      <c r="N70" s="162"/>
      <c r="O70" s="162"/>
      <c r="P70" s="152"/>
      <c r="Q70" s="24"/>
    </row>
    <row r="71" spans="1:17" s="15" customFormat="1" x14ac:dyDescent="0.25">
      <c r="A71" s="207"/>
      <c r="B71" s="24" t="s">
        <v>594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1</v>
      </c>
      <c r="M71" s="162"/>
      <c r="N71" s="162"/>
      <c r="O71" s="162"/>
      <c r="P71" s="152"/>
      <c r="Q71" s="24"/>
    </row>
    <row r="72" spans="1:17" s="15" customFormat="1" ht="15" customHeight="1" x14ac:dyDescent="0.25">
      <c r="A72" s="207"/>
      <c r="B72" s="24" t="s">
        <v>595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1</v>
      </c>
      <c r="M72" s="162"/>
      <c r="N72" s="162"/>
      <c r="O72" s="162"/>
      <c r="P72" s="152"/>
      <c r="Q72" s="24"/>
    </row>
    <row r="73" spans="1:17" s="15" customFormat="1" x14ac:dyDescent="0.25">
      <c r="A73" s="207"/>
      <c r="B73" s="24" t="s">
        <v>297</v>
      </c>
      <c r="C73" s="151">
        <v>1.1752169999999999E-2</v>
      </c>
      <c r="D73" s="151">
        <v>1.1711783999999999E-2</v>
      </c>
      <c r="E73" s="151">
        <v>1.9264044000000001E-2</v>
      </c>
      <c r="F73" s="151">
        <v>1.7068699999999999E-4</v>
      </c>
      <c r="G73" s="151">
        <v>0</v>
      </c>
      <c r="H73" s="152">
        <v>0</v>
      </c>
      <c r="I73" s="152">
        <v>1</v>
      </c>
      <c r="J73" s="152">
        <v>0</v>
      </c>
      <c r="K73" s="152">
        <v>0</v>
      </c>
      <c r="L73" s="152">
        <v>0</v>
      </c>
      <c r="M73" s="162"/>
      <c r="N73" s="162"/>
      <c r="O73" s="162"/>
      <c r="P73" s="152"/>
      <c r="Q73" s="24"/>
    </row>
    <row r="74" spans="1:17" s="15" customFormat="1" x14ac:dyDescent="0.25">
      <c r="A74" s="207"/>
      <c r="B74" s="24" t="s">
        <v>195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2">
        <v>0</v>
      </c>
      <c r="I74" s="152">
        <v>0</v>
      </c>
      <c r="J74" s="152">
        <v>0</v>
      </c>
      <c r="K74" s="152">
        <v>0</v>
      </c>
      <c r="L74" s="152">
        <v>1</v>
      </c>
      <c r="M74" s="162"/>
      <c r="N74" s="162"/>
      <c r="O74" s="162"/>
      <c r="P74" s="152"/>
      <c r="Q74" s="24"/>
    </row>
    <row r="75" spans="1:17" s="15" customFormat="1" x14ac:dyDescent="0.25">
      <c r="A75" s="207"/>
      <c r="B75" s="24" t="s">
        <v>80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2">
        <v>0</v>
      </c>
      <c r="I75" s="152">
        <v>0</v>
      </c>
      <c r="J75" s="152">
        <v>0</v>
      </c>
      <c r="K75" s="152">
        <v>0</v>
      </c>
      <c r="L75" s="152">
        <v>1</v>
      </c>
      <c r="M75" s="162"/>
      <c r="N75" s="162"/>
      <c r="O75" s="162"/>
      <c r="P75" s="152"/>
      <c r="Q75" s="24"/>
    </row>
    <row r="76" spans="1:17" s="15" customFormat="1" x14ac:dyDescent="0.25">
      <c r="A76" s="207"/>
      <c r="B76" s="24" t="s">
        <v>648</v>
      </c>
      <c r="C76" s="151">
        <v>848.2</v>
      </c>
      <c r="D76" s="151">
        <v>0.10624699999999999</v>
      </c>
      <c r="E76" s="151">
        <v>4.1741E-2</v>
      </c>
      <c r="F76" s="151">
        <v>4.2700000000000004E-3</v>
      </c>
      <c r="G76" s="151">
        <v>0</v>
      </c>
      <c r="H76" s="152">
        <v>0</v>
      </c>
      <c r="I76" s="152">
        <v>0.96743541052349269</v>
      </c>
      <c r="J76" s="152">
        <v>0</v>
      </c>
      <c r="K76" s="152">
        <v>3.2564589476507332E-2</v>
      </c>
      <c r="L76" s="152">
        <v>0</v>
      </c>
      <c r="M76" s="162"/>
      <c r="N76" s="24"/>
      <c r="O76" s="162"/>
      <c r="P76" s="152"/>
      <c r="Q76" s="24"/>
    </row>
    <row r="77" spans="1:17" s="15" customFormat="1" x14ac:dyDescent="0.25">
      <c r="A77" s="207"/>
      <c r="B77" s="24" t="s">
        <v>649</v>
      </c>
      <c r="C77" s="151">
        <v>1091.6298650000001</v>
      </c>
      <c r="D77" s="151">
        <v>0.281032</v>
      </c>
      <c r="E77" s="151">
        <v>4.1020000000000001E-2</v>
      </c>
      <c r="F77" s="151">
        <v>5.535E-3</v>
      </c>
      <c r="G77" s="151">
        <v>0</v>
      </c>
      <c r="H77" s="152">
        <v>0</v>
      </c>
      <c r="I77" s="152">
        <v>1</v>
      </c>
      <c r="J77" s="152">
        <v>0</v>
      </c>
      <c r="K77" s="152">
        <v>0</v>
      </c>
      <c r="L77" s="152">
        <v>0</v>
      </c>
      <c r="M77" s="162"/>
      <c r="N77" s="24"/>
      <c r="O77" s="162"/>
      <c r="P77" s="152"/>
      <c r="Q77" s="24"/>
    </row>
    <row r="78" spans="1:17" s="15" customFormat="1" x14ac:dyDescent="0.25">
      <c r="A78" s="207"/>
      <c r="B78" s="24" t="s">
        <v>222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1</v>
      </c>
      <c r="M78" s="162"/>
      <c r="N78" s="162"/>
      <c r="O78" s="162"/>
      <c r="P78" s="152"/>
      <c r="Q78" s="24"/>
    </row>
    <row r="79" spans="1:17" s="15" customFormat="1" x14ac:dyDescent="0.25">
      <c r="A79" s="207"/>
      <c r="B79" s="24" t="s">
        <v>521</v>
      </c>
      <c r="C79" s="151">
        <v>1361.04828</v>
      </c>
      <c r="D79" s="151">
        <v>0.37875599999999998</v>
      </c>
      <c r="E79" s="151">
        <v>7.5578000000000006E-2</v>
      </c>
      <c r="F79" s="151">
        <v>1.6029999999999999E-2</v>
      </c>
      <c r="G79" s="151">
        <v>0</v>
      </c>
      <c r="H79" s="152">
        <v>0</v>
      </c>
      <c r="I79" s="152">
        <v>1</v>
      </c>
      <c r="J79" s="152">
        <v>0</v>
      </c>
      <c r="K79" s="152">
        <v>0</v>
      </c>
      <c r="L79" s="152">
        <v>0</v>
      </c>
      <c r="M79" s="162"/>
      <c r="N79" s="162"/>
      <c r="O79" s="162"/>
      <c r="P79" s="152"/>
      <c r="Q79" s="24"/>
    </row>
    <row r="80" spans="1:17" s="15" customFormat="1" x14ac:dyDescent="0.25">
      <c r="A80" s="207"/>
      <c r="B80" s="24" t="s">
        <v>81</v>
      </c>
      <c r="C80" s="151">
        <v>1248.6199999999999</v>
      </c>
      <c r="D80" s="151">
        <v>0.1123</v>
      </c>
      <c r="E80" s="151">
        <v>5.3400000000000003E-2</v>
      </c>
      <c r="F80" s="151">
        <v>6.3E-3</v>
      </c>
      <c r="G80" s="151">
        <v>0</v>
      </c>
      <c r="H80" s="152">
        <v>0</v>
      </c>
      <c r="I80" s="152">
        <v>1</v>
      </c>
      <c r="J80" s="152">
        <v>0</v>
      </c>
      <c r="K80" s="152">
        <v>0</v>
      </c>
      <c r="L80" s="152">
        <v>0</v>
      </c>
      <c r="M80" s="162"/>
      <c r="N80" s="162"/>
      <c r="O80" s="162"/>
      <c r="P80" s="152"/>
      <c r="Q80" s="24"/>
    </row>
    <row r="81" spans="1:17" s="15" customFormat="1" x14ac:dyDescent="0.25">
      <c r="A81" s="207"/>
      <c r="B81" s="24" t="s">
        <v>83</v>
      </c>
      <c r="C81" s="151">
        <v>1523</v>
      </c>
      <c r="D81" s="151">
        <v>6.81</v>
      </c>
      <c r="E81" s="151">
        <v>0.09</v>
      </c>
      <c r="F81" s="151">
        <v>1.4E-2</v>
      </c>
      <c r="G81" s="151">
        <v>0</v>
      </c>
      <c r="H81" s="152">
        <v>0</v>
      </c>
      <c r="I81" s="152">
        <v>0</v>
      </c>
      <c r="J81" s="152">
        <v>0</v>
      </c>
      <c r="K81" s="152">
        <v>0</v>
      </c>
      <c r="L81" s="152">
        <v>1</v>
      </c>
      <c r="M81" s="162"/>
      <c r="N81" s="162"/>
      <c r="O81" s="162"/>
      <c r="P81" s="152"/>
      <c r="Q81" s="24"/>
    </row>
    <row r="82" spans="1:17" s="15" customFormat="1" x14ac:dyDescent="0.25">
      <c r="A82" s="207"/>
      <c r="B82" s="24" t="s">
        <v>448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2">
        <v>0</v>
      </c>
      <c r="I82" s="152">
        <v>1</v>
      </c>
      <c r="J82" s="152">
        <v>0</v>
      </c>
      <c r="K82" s="152">
        <v>0</v>
      </c>
      <c r="L82" s="152">
        <v>0</v>
      </c>
      <c r="M82" s="162"/>
      <c r="N82" s="162"/>
      <c r="O82" s="162"/>
      <c r="P82" s="152"/>
      <c r="Q82" s="24"/>
    </row>
    <row r="83" spans="1:17" s="15" customFormat="1" x14ac:dyDescent="0.25">
      <c r="A83" s="207"/>
      <c r="B83" s="24" t="s">
        <v>599</v>
      </c>
      <c r="C83" s="151">
        <v>1400</v>
      </c>
      <c r="D83" s="151">
        <v>0.13800000000000001</v>
      </c>
      <c r="E83" s="151">
        <v>0.11600000000000001</v>
      </c>
      <c r="F83" s="151">
        <v>0.16500000000000001</v>
      </c>
      <c r="G83" s="151">
        <v>0</v>
      </c>
      <c r="H83" s="152">
        <v>0</v>
      </c>
      <c r="I83" s="152">
        <v>1</v>
      </c>
      <c r="J83" s="152">
        <v>0</v>
      </c>
      <c r="K83" s="152">
        <v>0</v>
      </c>
      <c r="L83" s="152">
        <v>0</v>
      </c>
      <c r="M83" s="162"/>
      <c r="N83" s="162"/>
      <c r="O83" s="162"/>
      <c r="P83" s="152"/>
      <c r="Q83" s="24"/>
    </row>
    <row r="84" spans="1:17" s="15" customFormat="1" x14ac:dyDescent="0.25">
      <c r="A84" s="207"/>
      <c r="B84" s="24" t="s">
        <v>600</v>
      </c>
      <c r="C84" s="151">
        <v>1400</v>
      </c>
      <c r="D84" s="151">
        <v>0.13800000000000001</v>
      </c>
      <c r="E84" s="151">
        <v>0.11600000000000001</v>
      </c>
      <c r="F84" s="151">
        <v>0.16500000000000001</v>
      </c>
      <c r="G84" s="151">
        <v>0</v>
      </c>
      <c r="H84" s="152">
        <v>0</v>
      </c>
      <c r="I84" s="152">
        <v>1</v>
      </c>
      <c r="J84" s="152">
        <v>0</v>
      </c>
      <c r="K84" s="152">
        <v>0</v>
      </c>
      <c r="L84" s="152">
        <v>0</v>
      </c>
      <c r="M84" s="162"/>
      <c r="N84" s="162"/>
      <c r="O84" s="162"/>
      <c r="P84" s="152"/>
      <c r="Q84" s="24"/>
    </row>
    <row r="85" spans="1:17" s="15" customFormat="1" x14ac:dyDescent="0.25">
      <c r="A85" s="207"/>
      <c r="B85" s="24" t="s">
        <v>336</v>
      </c>
      <c r="C85" s="151">
        <v>1400</v>
      </c>
      <c r="D85" s="151">
        <v>0.13800000000000001</v>
      </c>
      <c r="E85" s="151">
        <v>0.11600000000000001</v>
      </c>
      <c r="F85" s="151">
        <v>0.16500000000000001</v>
      </c>
      <c r="G85" s="151">
        <v>0</v>
      </c>
      <c r="H85" s="152">
        <v>0</v>
      </c>
      <c r="I85" s="152">
        <v>1</v>
      </c>
      <c r="J85" s="152">
        <v>0</v>
      </c>
      <c r="K85" s="152">
        <v>0</v>
      </c>
      <c r="L85" s="152">
        <v>0</v>
      </c>
      <c r="M85" s="162"/>
      <c r="N85" s="162"/>
      <c r="O85" s="162"/>
      <c r="P85" s="152"/>
      <c r="Q85" s="24"/>
    </row>
    <row r="86" spans="1:17" s="15" customFormat="1" x14ac:dyDescent="0.25">
      <c r="A86" s="207"/>
      <c r="B86" s="24" t="s">
        <v>224</v>
      </c>
      <c r="C86" s="151">
        <v>1400</v>
      </c>
      <c r="D86" s="151">
        <v>0.13800000000000001</v>
      </c>
      <c r="E86" s="151">
        <v>0.11600000000000001</v>
      </c>
      <c r="F86" s="151">
        <v>0.16500000000000001</v>
      </c>
      <c r="G86" s="151">
        <v>0</v>
      </c>
      <c r="H86" s="152">
        <v>0</v>
      </c>
      <c r="I86" s="152">
        <v>1</v>
      </c>
      <c r="J86" s="152">
        <v>0</v>
      </c>
      <c r="K86" s="152">
        <v>0</v>
      </c>
      <c r="L86" s="152">
        <v>0</v>
      </c>
      <c r="M86" s="162"/>
      <c r="N86" s="162"/>
      <c r="O86" s="162"/>
      <c r="P86" s="152"/>
      <c r="Q86" s="24"/>
    </row>
    <row r="87" spans="1:17" s="15" customFormat="1" x14ac:dyDescent="0.25">
      <c r="A87" s="207"/>
      <c r="B87" s="24" t="s">
        <v>601</v>
      </c>
      <c r="C87" s="151">
        <v>1400</v>
      </c>
      <c r="D87" s="151">
        <v>0.13800000000000001</v>
      </c>
      <c r="E87" s="151">
        <v>0.11600000000000001</v>
      </c>
      <c r="F87" s="151">
        <v>0.16500000000000001</v>
      </c>
      <c r="G87" s="151">
        <v>0</v>
      </c>
      <c r="H87" s="152">
        <v>0</v>
      </c>
      <c r="I87" s="152">
        <v>1</v>
      </c>
      <c r="J87" s="152">
        <v>0</v>
      </c>
      <c r="K87" s="152">
        <v>0</v>
      </c>
      <c r="L87" s="152">
        <v>0</v>
      </c>
      <c r="M87" s="162"/>
      <c r="N87" s="162"/>
      <c r="O87" s="162"/>
      <c r="P87" s="152"/>
      <c r="Q87" s="24"/>
    </row>
    <row r="88" spans="1:17" s="15" customFormat="1" x14ac:dyDescent="0.25">
      <c r="A88" s="207"/>
      <c r="B88" s="24" t="s">
        <v>650</v>
      </c>
      <c r="C88" s="151">
        <v>1400</v>
      </c>
      <c r="D88" s="151">
        <v>0.13800000000000001</v>
      </c>
      <c r="E88" s="151">
        <v>0.11600000000000001</v>
      </c>
      <c r="F88" s="151">
        <v>0.16500000000000001</v>
      </c>
      <c r="G88" s="151">
        <v>0</v>
      </c>
      <c r="H88" s="152">
        <v>0</v>
      </c>
      <c r="I88" s="152">
        <v>1</v>
      </c>
      <c r="J88" s="152">
        <v>0</v>
      </c>
      <c r="K88" s="152">
        <v>0</v>
      </c>
      <c r="L88" s="152">
        <v>0</v>
      </c>
      <c r="M88" s="162"/>
      <c r="N88" s="24"/>
      <c r="O88" s="162"/>
      <c r="P88" s="152"/>
      <c r="Q88" s="24"/>
    </row>
    <row r="89" spans="1:17" s="15" customFormat="1" x14ac:dyDescent="0.25">
      <c r="A89" s="207"/>
      <c r="B89" s="24" t="s">
        <v>337</v>
      </c>
      <c r="C89" s="151">
        <v>7.69</v>
      </c>
      <c r="D89" s="151">
        <v>9.89</v>
      </c>
      <c r="E89" s="151">
        <v>0.41</v>
      </c>
      <c r="F89" s="151">
        <v>0</v>
      </c>
      <c r="G89" s="151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1</v>
      </c>
      <c r="M89" s="162"/>
      <c r="N89" s="162"/>
      <c r="O89" s="162"/>
      <c r="P89" s="152"/>
      <c r="Q89" s="24"/>
    </row>
    <row r="90" spans="1:17" s="15" customFormat="1" x14ac:dyDescent="0.25">
      <c r="A90" s="207"/>
      <c r="B90" s="24" t="s">
        <v>270</v>
      </c>
      <c r="C90" s="151">
        <v>890.01</v>
      </c>
      <c r="D90" s="151">
        <v>0.21</v>
      </c>
      <c r="E90" s="151">
        <v>0.05</v>
      </c>
      <c r="F90" s="151">
        <v>4.0000000000000001E-3</v>
      </c>
      <c r="G90" s="151">
        <v>0</v>
      </c>
      <c r="H90" s="152">
        <v>0</v>
      </c>
      <c r="I90" s="152">
        <v>1</v>
      </c>
      <c r="J90" s="152">
        <v>0</v>
      </c>
      <c r="K90" s="152">
        <v>0</v>
      </c>
      <c r="L90" s="152">
        <v>0</v>
      </c>
      <c r="M90" s="162"/>
      <c r="N90" s="162"/>
      <c r="O90" s="162"/>
      <c r="P90" s="152"/>
      <c r="Q90" s="24"/>
    </row>
    <row r="91" spans="1:17" s="15" customFormat="1" x14ac:dyDescent="0.25">
      <c r="A91" s="207"/>
      <c r="B91" s="24" t="s">
        <v>84</v>
      </c>
      <c r="C91" s="151">
        <v>1373.4403021630201</v>
      </c>
      <c r="D91" s="151">
        <v>1.56809504748433</v>
      </c>
      <c r="E91" s="151">
        <v>8.8198365337404994E-2</v>
      </c>
      <c r="F91" s="151">
        <v>4.45076803607915E-3</v>
      </c>
      <c r="G91" s="151">
        <v>0</v>
      </c>
      <c r="H91" s="152">
        <v>0</v>
      </c>
      <c r="I91" s="152">
        <v>1</v>
      </c>
      <c r="J91" s="152">
        <v>0</v>
      </c>
      <c r="K91" s="152">
        <v>0</v>
      </c>
      <c r="L91" s="152">
        <v>0</v>
      </c>
      <c r="M91" s="162"/>
      <c r="N91" s="162"/>
      <c r="O91" s="162"/>
      <c r="P91" s="152"/>
      <c r="Q91" s="24"/>
    </row>
    <row r="92" spans="1:17" s="15" customFormat="1" x14ac:dyDescent="0.25">
      <c r="A92" s="207"/>
      <c r="B92" s="24" t="s">
        <v>606</v>
      </c>
      <c r="C92" s="151">
        <v>0</v>
      </c>
      <c r="D92" s="151">
        <v>0</v>
      </c>
      <c r="E92" s="151">
        <v>0</v>
      </c>
      <c r="F92" s="151">
        <v>0</v>
      </c>
      <c r="G92" s="151"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1</v>
      </c>
      <c r="M92" s="162"/>
      <c r="N92" s="162"/>
      <c r="O92" s="162"/>
      <c r="P92" s="152"/>
      <c r="Q92" s="24"/>
    </row>
    <row r="93" spans="1:17" s="15" customFormat="1" x14ac:dyDescent="0.25">
      <c r="A93" s="207"/>
      <c r="B93" s="24" t="s">
        <v>450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1</v>
      </c>
      <c r="M93" s="162"/>
      <c r="N93" s="162"/>
      <c r="O93" s="162"/>
      <c r="P93" s="152"/>
      <c r="Q93" s="24"/>
    </row>
    <row r="94" spans="1:17" s="15" customFormat="1" x14ac:dyDescent="0.25">
      <c r="A94" s="207"/>
      <c r="B94" s="24" t="s">
        <v>451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1</v>
      </c>
      <c r="M94" s="162"/>
      <c r="N94" s="162"/>
      <c r="O94" s="162"/>
      <c r="P94" s="152"/>
      <c r="Q94" s="24"/>
    </row>
    <row r="95" spans="1:17" s="15" customFormat="1" ht="15.6" customHeight="1" x14ac:dyDescent="0.25">
      <c r="A95" s="207"/>
      <c r="B95" s="24" t="s">
        <v>86</v>
      </c>
      <c r="C95" s="151">
        <v>1200.43</v>
      </c>
      <c r="D95" s="151">
        <v>0.69069999999999998</v>
      </c>
      <c r="E95" s="151">
        <v>4.2419999999999999E-2</v>
      </c>
      <c r="F95" s="151">
        <v>2.6199999999999999E-3</v>
      </c>
      <c r="G95" s="151">
        <v>0</v>
      </c>
      <c r="H95" s="152">
        <v>0</v>
      </c>
      <c r="I95" s="152">
        <v>1</v>
      </c>
      <c r="J95" s="152">
        <v>0</v>
      </c>
      <c r="K95" s="152">
        <v>0</v>
      </c>
      <c r="L95" s="152">
        <v>0</v>
      </c>
      <c r="M95" s="162"/>
      <c r="N95" s="162"/>
      <c r="O95" s="162"/>
      <c r="P95" s="152"/>
      <c r="Q95" s="24"/>
    </row>
    <row r="96" spans="1:17" s="15" customFormat="1" x14ac:dyDescent="0.25">
      <c r="A96" s="207"/>
      <c r="B96" s="24" t="s">
        <v>340</v>
      </c>
      <c r="C96" s="151">
        <v>1146.99460753735</v>
      </c>
      <c r="D96" s="151">
        <v>3.05827126970744E-2</v>
      </c>
      <c r="E96" s="151">
        <v>0.10203351988192</v>
      </c>
      <c r="F96" s="151">
        <v>3.8348850911309898E-4</v>
      </c>
      <c r="G96" s="151">
        <v>0</v>
      </c>
      <c r="H96" s="152">
        <v>0</v>
      </c>
      <c r="I96" s="152">
        <v>1</v>
      </c>
      <c r="J96" s="152">
        <v>0</v>
      </c>
      <c r="K96" s="152">
        <v>0</v>
      </c>
      <c r="L96" s="152">
        <v>0</v>
      </c>
      <c r="M96" s="162"/>
      <c r="N96" s="162"/>
      <c r="O96" s="162"/>
      <c r="P96" s="152"/>
      <c r="Q96" s="24"/>
    </row>
    <row r="97" spans="1:17" s="15" customFormat="1" x14ac:dyDescent="0.25">
      <c r="A97" s="207"/>
      <c r="B97" s="24" t="s">
        <v>652</v>
      </c>
      <c r="C97" s="151">
        <v>1146.994607537345</v>
      </c>
      <c r="D97" s="151">
        <v>3.0582712697074445E-2</v>
      </c>
      <c r="E97" s="151">
        <v>0.10203351988192019</v>
      </c>
      <c r="F97" s="151">
        <v>3.8348850911309925E-4</v>
      </c>
      <c r="G97" s="151">
        <v>0</v>
      </c>
      <c r="H97" s="152">
        <v>0</v>
      </c>
      <c r="I97" s="152">
        <v>1</v>
      </c>
      <c r="J97" s="152">
        <v>0</v>
      </c>
      <c r="K97" s="152">
        <v>0</v>
      </c>
      <c r="L97" s="152">
        <v>0</v>
      </c>
      <c r="M97" s="162"/>
      <c r="N97" s="24"/>
      <c r="O97" s="162"/>
      <c r="P97" s="152"/>
      <c r="Q97" s="24"/>
    </row>
    <row r="98" spans="1:17" s="15" customFormat="1" x14ac:dyDescent="0.25">
      <c r="A98" s="207"/>
      <c r="B98" s="24" t="s">
        <v>452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1</v>
      </c>
      <c r="M98" s="162"/>
      <c r="N98" s="162"/>
      <c r="O98" s="162"/>
      <c r="P98" s="152"/>
      <c r="Q98" s="24"/>
    </row>
    <row r="99" spans="1:17" s="15" customFormat="1" x14ac:dyDescent="0.25">
      <c r="A99" s="207"/>
      <c r="B99" s="24" t="s">
        <v>88</v>
      </c>
      <c r="C99" s="151">
        <v>843</v>
      </c>
      <c r="D99" s="151">
        <v>0.09</v>
      </c>
      <c r="E99" s="151">
        <v>0.04</v>
      </c>
      <c r="F99" s="151">
        <v>4.0000000000000001E-3</v>
      </c>
      <c r="G99" s="151">
        <v>0</v>
      </c>
      <c r="H99" s="152">
        <v>0</v>
      </c>
      <c r="I99" s="152">
        <v>1</v>
      </c>
      <c r="J99" s="152">
        <v>0</v>
      </c>
      <c r="K99" s="152">
        <v>0</v>
      </c>
      <c r="L99" s="152">
        <v>0</v>
      </c>
      <c r="M99" s="162"/>
      <c r="N99" s="162"/>
      <c r="O99" s="162"/>
      <c r="P99" s="152"/>
      <c r="Q99" s="24"/>
    </row>
    <row r="100" spans="1:17" s="15" customFormat="1" x14ac:dyDescent="0.25">
      <c r="A100" s="207"/>
      <c r="B100" s="24" t="s">
        <v>654</v>
      </c>
      <c r="C100" s="151">
        <v>1400</v>
      </c>
      <c r="D100" s="151">
        <v>0.13800000000000001</v>
      </c>
      <c r="E100" s="151">
        <v>0.11600000000000001</v>
      </c>
      <c r="F100" s="151">
        <v>0.16500000000000001</v>
      </c>
      <c r="G100" s="151">
        <v>0</v>
      </c>
      <c r="H100" s="152">
        <v>0</v>
      </c>
      <c r="I100" s="152">
        <v>1</v>
      </c>
      <c r="J100" s="152">
        <v>0</v>
      </c>
      <c r="K100" s="152">
        <v>0</v>
      </c>
      <c r="L100" s="152">
        <v>0</v>
      </c>
      <c r="M100" s="162"/>
      <c r="N100" s="24"/>
      <c r="O100" s="162"/>
      <c r="P100" s="152"/>
      <c r="Q100" s="24"/>
    </row>
    <row r="101" spans="1:17" s="15" customFormat="1" x14ac:dyDescent="0.25">
      <c r="A101" s="207"/>
      <c r="B101" s="24" t="s">
        <v>89</v>
      </c>
      <c r="C101" s="151">
        <v>0.50132500000000002</v>
      </c>
      <c r="D101" s="151">
        <v>1.106973</v>
      </c>
      <c r="E101" s="151">
        <v>0.50380599999999998</v>
      </c>
      <c r="F101" s="151">
        <v>3.2580999999999999E-3</v>
      </c>
      <c r="G101" s="151">
        <v>0</v>
      </c>
      <c r="H101" s="152">
        <v>0</v>
      </c>
      <c r="I101" s="152">
        <v>1</v>
      </c>
      <c r="J101" s="152">
        <v>0</v>
      </c>
      <c r="K101" s="152">
        <v>0</v>
      </c>
      <c r="L101" s="152">
        <v>0</v>
      </c>
      <c r="M101" s="162"/>
      <c r="N101" s="162"/>
      <c r="O101" s="162"/>
      <c r="P101" s="152"/>
      <c r="Q101" s="24"/>
    </row>
    <row r="102" spans="1:17" s="15" customFormat="1" x14ac:dyDescent="0.25">
      <c r="A102" s="207"/>
      <c r="B102" s="24" t="s">
        <v>226</v>
      </c>
      <c r="C102" s="151">
        <v>1141.0475570000001</v>
      </c>
      <c r="D102" s="151">
        <v>0.25989000000000001</v>
      </c>
      <c r="E102" s="151">
        <v>0.12690899999999999</v>
      </c>
      <c r="F102" s="151">
        <v>4.2557999999999999E-2</v>
      </c>
      <c r="G102" s="151">
        <v>0</v>
      </c>
      <c r="H102" s="152">
        <v>0</v>
      </c>
      <c r="I102" s="152">
        <v>1</v>
      </c>
      <c r="J102" s="152">
        <v>0</v>
      </c>
      <c r="K102" s="152">
        <v>0</v>
      </c>
      <c r="L102" s="152">
        <v>0</v>
      </c>
      <c r="M102" s="162"/>
      <c r="N102" s="162"/>
      <c r="O102" s="162"/>
      <c r="P102" s="152"/>
      <c r="Q102" s="24"/>
    </row>
    <row r="103" spans="1:17" s="15" customFormat="1" x14ac:dyDescent="0.25">
      <c r="A103" s="207"/>
      <c r="B103" s="24" t="s">
        <v>655</v>
      </c>
      <c r="C103" s="151">
        <v>1054.333183</v>
      </c>
      <c r="D103" s="151">
        <v>0.30985499999999999</v>
      </c>
      <c r="E103" s="151">
        <v>6.7474000000000006E-2</v>
      </c>
      <c r="F103" s="151">
        <v>7.123E-3</v>
      </c>
      <c r="G103" s="151">
        <v>0</v>
      </c>
      <c r="H103" s="152">
        <v>0</v>
      </c>
      <c r="I103" s="152">
        <v>0</v>
      </c>
      <c r="J103" s="152">
        <v>0</v>
      </c>
      <c r="K103" s="152">
        <v>0.78325419203053226</v>
      </c>
      <c r="L103" s="152">
        <v>0.21674580796946774</v>
      </c>
      <c r="M103" s="162"/>
      <c r="N103" s="24"/>
      <c r="O103" s="162"/>
      <c r="P103" s="152"/>
      <c r="Q103" s="24"/>
    </row>
    <row r="104" spans="1:17" s="15" customFormat="1" x14ac:dyDescent="0.25">
      <c r="A104" s="207"/>
      <c r="B104" s="24" t="s">
        <v>402</v>
      </c>
      <c r="C104" s="151">
        <v>0</v>
      </c>
      <c r="D104" s="151">
        <v>0.16900000000000001</v>
      </c>
      <c r="E104" s="151">
        <v>0</v>
      </c>
      <c r="F104" s="151">
        <v>0</v>
      </c>
      <c r="G104" s="151">
        <v>0</v>
      </c>
      <c r="H104" s="152">
        <v>0</v>
      </c>
      <c r="I104" s="152">
        <v>1</v>
      </c>
      <c r="J104" s="152">
        <v>0</v>
      </c>
      <c r="K104" s="152">
        <v>0</v>
      </c>
      <c r="L104" s="152">
        <v>0</v>
      </c>
      <c r="M104" s="162"/>
      <c r="N104" s="162"/>
      <c r="O104" s="162"/>
      <c r="P104" s="152"/>
      <c r="Q104" s="24"/>
    </row>
    <row r="105" spans="1:17" s="15" customFormat="1" x14ac:dyDescent="0.25">
      <c r="A105" s="207"/>
      <c r="B105" s="24" t="s">
        <v>341</v>
      </c>
      <c r="C105" s="151">
        <v>1114.82</v>
      </c>
      <c r="D105" s="151">
        <v>0.27</v>
      </c>
      <c r="E105" s="151">
        <v>0.08</v>
      </c>
      <c r="F105" s="151">
        <v>0.01</v>
      </c>
      <c r="G105" s="151">
        <v>0</v>
      </c>
      <c r="H105" s="152">
        <v>0</v>
      </c>
      <c r="I105" s="152">
        <v>1</v>
      </c>
      <c r="J105" s="152">
        <v>0</v>
      </c>
      <c r="K105" s="152">
        <v>0</v>
      </c>
      <c r="L105" s="152">
        <v>0</v>
      </c>
      <c r="M105" s="162"/>
      <c r="N105" s="162"/>
      <c r="O105" s="162"/>
      <c r="P105" s="152"/>
      <c r="Q105" s="24"/>
    </row>
    <row r="106" spans="1:17" s="15" customFormat="1" x14ac:dyDescent="0.25">
      <c r="A106" s="207"/>
      <c r="B106" s="24" t="s">
        <v>657</v>
      </c>
      <c r="C106" s="151">
        <v>854.23929999999996</v>
      </c>
      <c r="D106" s="151">
        <v>0.1028</v>
      </c>
      <c r="E106" s="151">
        <v>3.8699999999999998E-2</v>
      </c>
      <c r="F106" s="151">
        <v>4.3E-3</v>
      </c>
      <c r="G106" s="151">
        <v>0</v>
      </c>
      <c r="H106" s="152">
        <v>0</v>
      </c>
      <c r="I106" s="152">
        <v>1</v>
      </c>
      <c r="J106" s="152">
        <v>0</v>
      </c>
      <c r="K106" s="152">
        <v>0</v>
      </c>
      <c r="L106" s="152">
        <v>0</v>
      </c>
      <c r="M106" s="162"/>
      <c r="N106" s="24"/>
      <c r="O106" s="162"/>
      <c r="P106" s="152"/>
      <c r="Q106" s="24"/>
    </row>
    <row r="107" spans="1:17" s="15" customFormat="1" x14ac:dyDescent="0.25">
      <c r="A107" s="207"/>
      <c r="B107" s="24" t="s">
        <v>93</v>
      </c>
      <c r="C107" s="151">
        <v>898.43</v>
      </c>
      <c r="D107" s="151">
        <v>0.1</v>
      </c>
      <c r="E107" s="151">
        <v>0.05</v>
      </c>
      <c r="F107" s="151">
        <v>5.0000000000000001E-3</v>
      </c>
      <c r="G107" s="151">
        <v>0</v>
      </c>
      <c r="H107" s="152">
        <v>0</v>
      </c>
      <c r="I107" s="152">
        <v>1</v>
      </c>
      <c r="J107" s="152">
        <v>0</v>
      </c>
      <c r="K107" s="152">
        <v>0</v>
      </c>
      <c r="L107" s="152">
        <v>0</v>
      </c>
      <c r="M107" s="162"/>
      <c r="N107" s="162"/>
      <c r="O107" s="162"/>
      <c r="P107" s="152"/>
      <c r="Q107" s="24"/>
    </row>
    <row r="108" spans="1:17" s="15" customFormat="1" x14ac:dyDescent="0.25">
      <c r="A108" s="207"/>
      <c r="B108" s="24" t="s">
        <v>530</v>
      </c>
      <c r="C108" s="151">
        <v>0</v>
      </c>
      <c r="D108" s="151">
        <v>0</v>
      </c>
      <c r="E108" s="151">
        <v>0</v>
      </c>
      <c r="F108" s="151">
        <v>0</v>
      </c>
      <c r="G108" s="151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1</v>
      </c>
      <c r="M108" s="162"/>
      <c r="N108" s="162"/>
      <c r="O108" s="162"/>
      <c r="P108" s="152"/>
      <c r="Q108" s="24"/>
    </row>
    <row r="109" spans="1:17" s="15" customFormat="1" x14ac:dyDescent="0.25">
      <c r="A109" s="207"/>
      <c r="B109" s="24" t="s">
        <v>531</v>
      </c>
      <c r="C109" s="151">
        <v>0</v>
      </c>
      <c r="D109" s="151">
        <v>0</v>
      </c>
      <c r="E109" s="151">
        <v>0</v>
      </c>
      <c r="F109" s="151">
        <v>0</v>
      </c>
      <c r="G109" s="151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1</v>
      </c>
      <c r="M109" s="162"/>
      <c r="N109" s="162"/>
      <c r="O109" s="162"/>
      <c r="P109" s="152"/>
      <c r="Q109" s="24"/>
    </row>
    <row r="110" spans="1:17" s="15" customFormat="1" x14ac:dyDescent="0.25">
      <c r="A110" s="207"/>
      <c r="B110" s="24" t="s">
        <v>532</v>
      </c>
      <c r="C110" s="151">
        <v>0</v>
      </c>
      <c r="D110" s="151">
        <v>0</v>
      </c>
      <c r="E110" s="151">
        <v>0</v>
      </c>
      <c r="F110" s="151">
        <v>0</v>
      </c>
      <c r="G110" s="151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1</v>
      </c>
      <c r="M110" s="162"/>
      <c r="N110" s="162"/>
      <c r="O110" s="162"/>
      <c r="P110" s="152"/>
      <c r="Q110" s="24"/>
    </row>
    <row r="111" spans="1:17" s="15" customFormat="1" x14ac:dyDescent="0.25">
      <c r="A111" s="207"/>
      <c r="B111" s="24" t="s">
        <v>533</v>
      </c>
      <c r="C111" s="151">
        <v>0</v>
      </c>
      <c r="D111" s="151">
        <v>0</v>
      </c>
      <c r="E111" s="151">
        <v>0</v>
      </c>
      <c r="F111" s="151">
        <v>0</v>
      </c>
      <c r="G111" s="151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1</v>
      </c>
      <c r="M111" s="162"/>
      <c r="N111" s="162"/>
      <c r="O111" s="162"/>
      <c r="P111" s="152"/>
      <c r="Q111" s="24"/>
    </row>
    <row r="112" spans="1:17" s="15" customFormat="1" x14ac:dyDescent="0.25">
      <c r="A112" s="207"/>
      <c r="B112" s="24" t="s">
        <v>404</v>
      </c>
      <c r="C112" s="151">
        <v>1215.075</v>
      </c>
      <c r="D112" s="151">
        <v>0.13700000000000001</v>
      </c>
      <c r="E112" s="151">
        <v>0.10199999999999999</v>
      </c>
      <c r="F112" s="151">
        <v>6.0000000000000001E-3</v>
      </c>
      <c r="G112" s="151">
        <v>0</v>
      </c>
      <c r="H112" s="152">
        <v>0</v>
      </c>
      <c r="I112" s="152">
        <v>1</v>
      </c>
      <c r="J112" s="152">
        <v>0</v>
      </c>
      <c r="K112" s="152">
        <v>0</v>
      </c>
      <c r="L112" s="152">
        <v>0</v>
      </c>
      <c r="M112" s="162"/>
      <c r="N112" s="162"/>
      <c r="O112" s="162"/>
      <c r="P112" s="152"/>
      <c r="Q112" s="24"/>
    </row>
    <row r="113" spans="1:17" s="15" customFormat="1" x14ac:dyDescent="0.25">
      <c r="A113" s="207"/>
      <c r="B113" s="24" t="s">
        <v>456</v>
      </c>
      <c r="C113" s="151">
        <v>1261.7739999999999</v>
      </c>
      <c r="D113" s="151">
        <v>0.124</v>
      </c>
      <c r="E113" s="151">
        <v>2.5999999999999999E-2</v>
      </c>
      <c r="F113" s="151">
        <v>6.0000000000000001E-3</v>
      </c>
      <c r="G113" s="151">
        <v>0</v>
      </c>
      <c r="H113" s="152">
        <v>0</v>
      </c>
      <c r="I113" s="152">
        <v>1</v>
      </c>
      <c r="J113" s="152">
        <v>0</v>
      </c>
      <c r="K113" s="152">
        <v>0</v>
      </c>
      <c r="L113" s="152">
        <v>0</v>
      </c>
      <c r="M113" s="162"/>
      <c r="N113" s="162"/>
      <c r="O113" s="162"/>
      <c r="P113" s="152"/>
      <c r="Q113" s="24"/>
    </row>
    <row r="114" spans="1:17" s="15" customFormat="1" ht="15" customHeight="1" x14ac:dyDescent="0.25">
      <c r="A114" s="207"/>
      <c r="B114" s="24" t="s">
        <v>613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  <c r="H114" s="152">
        <v>0</v>
      </c>
      <c r="I114" s="152">
        <v>0</v>
      </c>
      <c r="J114" s="152">
        <v>0</v>
      </c>
      <c r="K114" s="152">
        <v>0</v>
      </c>
      <c r="L114" s="152">
        <v>1</v>
      </c>
      <c r="M114" s="162"/>
      <c r="N114" s="162"/>
      <c r="O114" s="162"/>
      <c r="P114" s="152"/>
      <c r="Q114" s="24"/>
    </row>
    <row r="115" spans="1:17" s="15" customFormat="1" x14ac:dyDescent="0.25">
      <c r="A115" s="207"/>
      <c r="B115" s="24" t="s">
        <v>534</v>
      </c>
      <c r="C115" s="151">
        <v>0</v>
      </c>
      <c r="D115" s="151">
        <v>0</v>
      </c>
      <c r="E115" s="151">
        <v>0</v>
      </c>
      <c r="F115" s="151">
        <v>0</v>
      </c>
      <c r="G115" s="151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1</v>
      </c>
      <c r="M115" s="162"/>
      <c r="N115" s="162"/>
      <c r="O115" s="162"/>
      <c r="P115" s="152"/>
      <c r="Q115" s="24"/>
    </row>
    <row r="116" spans="1:17" s="15" customFormat="1" x14ac:dyDescent="0.25">
      <c r="A116" s="207"/>
      <c r="B116" s="24" t="s">
        <v>305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1</v>
      </c>
      <c r="M116" s="162"/>
      <c r="N116" s="162"/>
      <c r="O116" s="162"/>
      <c r="P116" s="152"/>
      <c r="Q116" s="24"/>
    </row>
    <row r="117" spans="1:17" s="15" customFormat="1" x14ac:dyDescent="0.25">
      <c r="A117" s="207"/>
      <c r="B117" s="24" t="s">
        <v>347</v>
      </c>
      <c r="C117" s="151">
        <v>1249.26</v>
      </c>
      <c r="D117" s="151">
        <v>0.21134</v>
      </c>
      <c r="E117" s="151">
        <v>7.1010000000000004E-2</v>
      </c>
      <c r="F117" s="151">
        <v>3.6199000000000002E-2</v>
      </c>
      <c r="G117" s="151">
        <v>0</v>
      </c>
      <c r="H117" s="152">
        <v>0</v>
      </c>
      <c r="I117" s="152">
        <v>1</v>
      </c>
      <c r="J117" s="152">
        <v>0</v>
      </c>
      <c r="K117" s="152">
        <v>0</v>
      </c>
      <c r="L117" s="152">
        <v>0</v>
      </c>
      <c r="M117" s="162"/>
      <c r="N117" s="162"/>
      <c r="O117" s="162"/>
      <c r="P117" s="152"/>
      <c r="Q117" s="24"/>
    </row>
    <row r="118" spans="1:17" s="15" customFormat="1" x14ac:dyDescent="0.25">
      <c r="A118" s="207"/>
      <c r="B118" s="24" t="s">
        <v>614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1</v>
      </c>
      <c r="M118" s="162"/>
      <c r="N118" s="162"/>
      <c r="O118" s="162"/>
      <c r="P118" s="152"/>
      <c r="Q118" s="24"/>
    </row>
    <row r="119" spans="1:17" s="15" customFormat="1" x14ac:dyDescent="0.25">
      <c r="A119" s="207"/>
      <c r="B119" s="24" t="s">
        <v>97</v>
      </c>
      <c r="C119" s="151">
        <v>1011.34</v>
      </c>
      <c r="D119" s="151">
        <v>0.26716000000000001</v>
      </c>
      <c r="E119" s="151">
        <v>1.881E-2</v>
      </c>
      <c r="F119" s="151">
        <v>8.5499999999999997E-4</v>
      </c>
      <c r="G119" s="151">
        <v>0</v>
      </c>
      <c r="H119" s="152">
        <v>0</v>
      </c>
      <c r="I119" s="152">
        <v>1</v>
      </c>
      <c r="J119" s="152">
        <v>0</v>
      </c>
      <c r="K119" s="152">
        <v>0</v>
      </c>
      <c r="L119" s="152">
        <v>0</v>
      </c>
      <c r="M119" s="162"/>
      <c r="N119" s="162"/>
      <c r="O119" s="162"/>
      <c r="P119" s="152"/>
      <c r="Q119" s="24"/>
    </row>
    <row r="120" spans="1:17" s="15" customFormat="1" x14ac:dyDescent="0.25">
      <c r="A120" s="207"/>
      <c r="B120" s="24" t="s">
        <v>406</v>
      </c>
      <c r="C120" s="151">
        <v>1182.7828</v>
      </c>
      <c r="D120" s="151">
        <v>0.26450000000000001</v>
      </c>
      <c r="E120" s="151">
        <v>2.9000000000000001E-2</v>
      </c>
      <c r="F120" s="151">
        <v>9.5299999999999996E-2</v>
      </c>
      <c r="G120" s="151">
        <v>0</v>
      </c>
      <c r="H120" s="152">
        <v>0</v>
      </c>
      <c r="I120" s="152">
        <v>1</v>
      </c>
      <c r="J120" s="152">
        <v>0</v>
      </c>
      <c r="K120" s="152">
        <v>0</v>
      </c>
      <c r="L120" s="152">
        <v>0</v>
      </c>
      <c r="M120" s="162"/>
      <c r="N120" s="162"/>
      <c r="O120" s="162"/>
      <c r="P120" s="152"/>
      <c r="Q120" s="24"/>
    </row>
    <row r="121" spans="1:17" s="15" customFormat="1" x14ac:dyDescent="0.25">
      <c r="A121" s="207"/>
      <c r="B121" s="24" t="s">
        <v>618</v>
      </c>
      <c r="C121" s="151">
        <v>831.11</v>
      </c>
      <c r="D121" s="151">
        <v>0.08</v>
      </c>
      <c r="E121" s="151">
        <v>4.5999999999999999E-2</v>
      </c>
      <c r="F121" s="151">
        <v>4.0000000000000001E-3</v>
      </c>
      <c r="G121" s="151">
        <v>0</v>
      </c>
      <c r="H121" s="152">
        <v>0</v>
      </c>
      <c r="I121" s="152">
        <v>1</v>
      </c>
      <c r="J121" s="152">
        <v>0</v>
      </c>
      <c r="K121" s="152">
        <v>0</v>
      </c>
      <c r="L121" s="152">
        <v>0</v>
      </c>
      <c r="M121" s="162"/>
      <c r="N121" s="162"/>
      <c r="O121" s="162"/>
      <c r="P121" s="152"/>
      <c r="Q121" s="24"/>
    </row>
    <row r="122" spans="1:17" s="15" customFormat="1" ht="15.6" customHeight="1" x14ac:dyDescent="0.25">
      <c r="A122" s="207"/>
      <c r="B122" s="24" t="s">
        <v>619</v>
      </c>
      <c r="C122" s="151">
        <v>909.78</v>
      </c>
      <c r="D122" s="151">
        <v>0.23</v>
      </c>
      <c r="E122" s="151">
        <v>0.05</v>
      </c>
      <c r="F122" s="151">
        <v>5.0000000000000001E-3</v>
      </c>
      <c r="G122" s="151">
        <v>0</v>
      </c>
      <c r="H122" s="152">
        <v>0</v>
      </c>
      <c r="I122" s="152">
        <v>1</v>
      </c>
      <c r="J122" s="152">
        <v>0</v>
      </c>
      <c r="K122" s="152">
        <v>0</v>
      </c>
      <c r="L122" s="152">
        <v>0</v>
      </c>
      <c r="M122" s="162"/>
      <c r="N122" s="162"/>
      <c r="O122" s="162"/>
      <c r="P122" s="152"/>
      <c r="Q122" s="24"/>
    </row>
    <row r="123" spans="1:17" s="15" customFormat="1" x14ac:dyDescent="0.25">
      <c r="A123" s="207"/>
      <c r="B123" s="24" t="s">
        <v>408</v>
      </c>
      <c r="C123" s="151">
        <v>0</v>
      </c>
      <c r="D123" s="151">
        <v>0</v>
      </c>
      <c r="E123" s="151">
        <v>0</v>
      </c>
      <c r="F123" s="151">
        <v>0</v>
      </c>
      <c r="G123" s="151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1</v>
      </c>
      <c r="M123" s="162"/>
      <c r="N123" s="162"/>
      <c r="O123" s="162"/>
      <c r="P123" s="152"/>
      <c r="Q123" s="24"/>
    </row>
    <row r="124" spans="1:17" s="15" customFormat="1" ht="15" customHeight="1" x14ac:dyDescent="0.25">
      <c r="A124" s="207"/>
      <c r="B124" s="24" t="s">
        <v>350</v>
      </c>
      <c r="C124" s="151">
        <v>0</v>
      </c>
      <c r="D124" s="151">
        <v>0</v>
      </c>
      <c r="E124" s="151">
        <v>0</v>
      </c>
      <c r="F124" s="151">
        <v>0</v>
      </c>
      <c r="G124" s="151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1</v>
      </c>
      <c r="M124" s="162"/>
      <c r="N124" s="162"/>
      <c r="O124" s="162"/>
      <c r="P124" s="152"/>
      <c r="Q124" s="24"/>
    </row>
    <row r="125" spans="1:17" s="15" customFormat="1" x14ac:dyDescent="0.25">
      <c r="A125" s="207"/>
      <c r="B125" s="24" t="s">
        <v>98</v>
      </c>
      <c r="C125" s="151">
        <v>927.23</v>
      </c>
      <c r="D125" s="151">
        <v>0.27</v>
      </c>
      <c r="E125" s="151">
        <v>0.02</v>
      </c>
      <c r="F125" s="151">
        <v>5.0000000000000001E-3</v>
      </c>
      <c r="G125" s="151">
        <v>0</v>
      </c>
      <c r="H125" s="152">
        <v>0</v>
      </c>
      <c r="I125" s="152">
        <v>1</v>
      </c>
      <c r="J125" s="152">
        <v>0</v>
      </c>
      <c r="K125" s="152">
        <v>0</v>
      </c>
      <c r="L125" s="152">
        <v>0</v>
      </c>
      <c r="M125" s="162"/>
      <c r="N125" s="162"/>
      <c r="O125" s="162"/>
      <c r="P125" s="152"/>
      <c r="Q125" s="24"/>
    </row>
    <row r="126" spans="1:17" s="15" customFormat="1" x14ac:dyDescent="0.25">
      <c r="A126" s="207"/>
      <c r="B126" s="24" t="s">
        <v>233</v>
      </c>
      <c r="C126" s="151">
        <v>848.26</v>
      </c>
      <c r="D126" s="151">
        <v>0.22</v>
      </c>
      <c r="E126" s="151">
        <v>0.02</v>
      </c>
      <c r="F126" s="151">
        <v>4.0000000000000001E-3</v>
      </c>
      <c r="G126" s="151">
        <v>0</v>
      </c>
      <c r="H126" s="152">
        <v>0</v>
      </c>
      <c r="I126" s="152">
        <v>1</v>
      </c>
      <c r="J126" s="152">
        <v>0</v>
      </c>
      <c r="K126" s="152">
        <v>0</v>
      </c>
      <c r="L126" s="152">
        <v>0</v>
      </c>
      <c r="M126" s="162"/>
      <c r="N126" s="162"/>
      <c r="O126" s="162"/>
      <c r="P126" s="152"/>
      <c r="Q126" s="24"/>
    </row>
    <row r="127" spans="1:17" s="15" customFormat="1" x14ac:dyDescent="0.25">
      <c r="A127" s="207"/>
      <c r="B127" s="24" t="s">
        <v>181</v>
      </c>
      <c r="C127" s="151">
        <v>1562.17</v>
      </c>
      <c r="D127" s="151">
        <v>0.39</v>
      </c>
      <c r="E127" s="151">
        <v>0.04</v>
      </c>
      <c r="F127" s="151">
        <v>8.0000000000000002E-3</v>
      </c>
      <c r="G127" s="151">
        <v>0</v>
      </c>
      <c r="H127" s="152">
        <v>0</v>
      </c>
      <c r="I127" s="152">
        <v>1</v>
      </c>
      <c r="J127" s="152">
        <v>0</v>
      </c>
      <c r="K127" s="152">
        <v>0</v>
      </c>
      <c r="L127" s="152">
        <v>0</v>
      </c>
      <c r="M127" s="162"/>
      <c r="N127" s="162"/>
      <c r="O127" s="162"/>
      <c r="P127" s="152"/>
      <c r="Q127" s="24"/>
    </row>
    <row r="128" spans="1:17" s="15" customFormat="1" x14ac:dyDescent="0.25">
      <c r="A128" s="207"/>
      <c r="B128" s="24" t="s">
        <v>358</v>
      </c>
      <c r="C128" s="151">
        <v>2284.8000000000002</v>
      </c>
      <c r="D128" s="151">
        <v>0.22</v>
      </c>
      <c r="E128" s="151">
        <v>1444.95</v>
      </c>
      <c r="F128" s="151">
        <v>1.1599999999999999E-2</v>
      </c>
      <c r="G128" s="151">
        <v>0</v>
      </c>
      <c r="H128" s="152">
        <v>0</v>
      </c>
      <c r="I128" s="152">
        <v>1</v>
      </c>
      <c r="J128" s="152">
        <v>0</v>
      </c>
      <c r="K128" s="152">
        <v>0</v>
      </c>
      <c r="L128" s="152">
        <v>0</v>
      </c>
      <c r="M128" s="162"/>
      <c r="N128" s="162"/>
      <c r="O128" s="162"/>
      <c r="P128" s="152"/>
      <c r="Q128" s="24"/>
    </row>
    <row r="129" spans="1:17" s="15" customFormat="1" x14ac:dyDescent="0.25">
      <c r="A129" s="207"/>
      <c r="B129" s="24" t="s">
        <v>100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2">
        <v>0</v>
      </c>
      <c r="I129" s="152">
        <v>1</v>
      </c>
      <c r="J129" s="152">
        <v>0</v>
      </c>
      <c r="K129" s="152">
        <v>0</v>
      </c>
      <c r="L129" s="152">
        <v>0</v>
      </c>
      <c r="M129" s="162"/>
      <c r="N129" s="162"/>
      <c r="O129" s="162"/>
      <c r="P129" s="152"/>
      <c r="Q129" s="24"/>
    </row>
    <row r="130" spans="1:17" s="15" customFormat="1" x14ac:dyDescent="0.25">
      <c r="A130" s="207"/>
      <c r="B130" s="24" t="s">
        <v>620</v>
      </c>
      <c r="C130" s="151">
        <v>0</v>
      </c>
      <c r="D130" s="151">
        <v>0</v>
      </c>
      <c r="E130" s="151">
        <v>0</v>
      </c>
      <c r="F130" s="151">
        <v>0</v>
      </c>
      <c r="G130" s="151"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1</v>
      </c>
      <c r="M130" s="162"/>
      <c r="N130" s="162"/>
      <c r="O130" s="162"/>
      <c r="P130" s="152"/>
      <c r="Q130" s="24"/>
    </row>
    <row r="131" spans="1:17" s="15" customFormat="1" x14ac:dyDescent="0.25">
      <c r="A131" s="207"/>
      <c r="B131" s="24" t="s">
        <v>541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1</v>
      </c>
      <c r="M131" s="162"/>
      <c r="N131" s="162"/>
      <c r="O131" s="162"/>
      <c r="P131" s="152"/>
      <c r="Q131" s="24"/>
    </row>
    <row r="132" spans="1:17" s="15" customFormat="1" x14ac:dyDescent="0.25">
      <c r="A132" s="207"/>
      <c r="B132" s="24" t="s">
        <v>182</v>
      </c>
      <c r="C132" s="151">
        <v>2223.75</v>
      </c>
      <c r="D132" s="151">
        <v>1.44</v>
      </c>
      <c r="E132" s="151">
        <v>0.3</v>
      </c>
      <c r="F132" s="151">
        <v>1.61</v>
      </c>
      <c r="G132" s="151">
        <v>0</v>
      </c>
      <c r="H132" s="152">
        <v>1</v>
      </c>
      <c r="I132" s="152">
        <v>0</v>
      </c>
      <c r="J132" s="152">
        <v>0</v>
      </c>
      <c r="K132" s="152">
        <v>0</v>
      </c>
      <c r="L132" s="152">
        <v>0</v>
      </c>
      <c r="M132" s="162"/>
      <c r="N132" s="162"/>
      <c r="O132" s="162"/>
      <c r="P132" s="152"/>
      <c r="Q132" s="24"/>
    </row>
    <row r="133" spans="1:17" s="15" customFormat="1" x14ac:dyDescent="0.25">
      <c r="A133" s="207"/>
      <c r="B133" s="24" t="s">
        <v>542</v>
      </c>
      <c r="C133" s="151">
        <v>1156.46</v>
      </c>
      <c r="D133" s="151">
        <v>0.125</v>
      </c>
      <c r="E133" s="151">
        <v>0.107</v>
      </c>
      <c r="F133" s="151">
        <v>6.0000000000000001E-3</v>
      </c>
      <c r="G133" s="151">
        <v>0</v>
      </c>
      <c r="H133" s="152">
        <v>0</v>
      </c>
      <c r="I133" s="152">
        <v>1</v>
      </c>
      <c r="J133" s="152">
        <v>0</v>
      </c>
      <c r="K133" s="152">
        <v>0</v>
      </c>
      <c r="L133" s="152">
        <v>0</v>
      </c>
      <c r="M133" s="162"/>
      <c r="N133" s="162"/>
      <c r="O133" s="162"/>
      <c r="P133" s="152"/>
      <c r="Q133" s="24"/>
    </row>
    <row r="134" spans="1:17" s="15" customFormat="1" x14ac:dyDescent="0.25">
      <c r="A134" s="207"/>
      <c r="B134" s="24" t="s">
        <v>543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1</v>
      </c>
      <c r="M134" s="162"/>
      <c r="N134" s="162"/>
      <c r="O134" s="162"/>
      <c r="P134" s="152"/>
      <c r="Q134" s="24"/>
    </row>
    <row r="135" spans="1:17" s="15" customFormat="1" ht="15" customHeight="1" x14ac:dyDescent="0.25">
      <c r="A135" s="207"/>
      <c r="B135" s="24" t="s">
        <v>183</v>
      </c>
      <c r="C135" s="151">
        <v>932.97</v>
      </c>
      <c r="D135" s="151">
        <v>0.13</v>
      </c>
      <c r="E135" s="151">
        <v>0.05</v>
      </c>
      <c r="F135" s="151">
        <v>5.0000000000000001E-3</v>
      </c>
      <c r="G135" s="151">
        <v>0</v>
      </c>
      <c r="H135" s="152">
        <v>0</v>
      </c>
      <c r="I135" s="152">
        <v>1</v>
      </c>
      <c r="J135" s="152">
        <v>0</v>
      </c>
      <c r="K135" s="152">
        <v>0</v>
      </c>
      <c r="L135" s="152">
        <v>0</v>
      </c>
      <c r="M135" s="162"/>
      <c r="N135" s="162"/>
      <c r="O135" s="162"/>
      <c r="P135" s="152"/>
      <c r="Q135" s="24"/>
    </row>
    <row r="136" spans="1:17" s="15" customFormat="1" x14ac:dyDescent="0.25">
      <c r="A136" s="207"/>
      <c r="B136" s="24" t="s">
        <v>184</v>
      </c>
      <c r="C136" s="151">
        <v>1360.57</v>
      </c>
      <c r="D136" s="151">
        <v>1</v>
      </c>
      <c r="E136" s="151">
        <v>0.09</v>
      </c>
      <c r="F136" s="151">
        <v>7.0000000000000001E-3</v>
      </c>
      <c r="G136" s="151">
        <v>0</v>
      </c>
      <c r="H136" s="152">
        <v>0</v>
      </c>
      <c r="I136" s="152">
        <v>1</v>
      </c>
      <c r="J136" s="152">
        <v>0</v>
      </c>
      <c r="K136" s="152">
        <v>0</v>
      </c>
      <c r="L136" s="152">
        <v>0</v>
      </c>
      <c r="M136" s="162"/>
      <c r="N136" s="162"/>
      <c r="O136" s="162"/>
      <c r="P136" s="152"/>
      <c r="Q136" s="24"/>
    </row>
    <row r="137" spans="1:17" s="15" customFormat="1" x14ac:dyDescent="0.25">
      <c r="A137" s="207"/>
      <c r="B137" s="24" t="s">
        <v>621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1</v>
      </c>
      <c r="M137" s="162"/>
      <c r="N137" s="162"/>
      <c r="O137" s="162"/>
      <c r="P137" s="152"/>
      <c r="Q137" s="24"/>
    </row>
    <row r="138" spans="1:17" s="15" customFormat="1" x14ac:dyDescent="0.25">
      <c r="A138" s="207"/>
      <c r="B138" s="24" t="s">
        <v>622</v>
      </c>
      <c r="C138" s="151">
        <v>1173.404</v>
      </c>
      <c r="D138" s="151">
        <v>0.11799999999999999</v>
      </c>
      <c r="E138" s="151">
        <v>4.5759000000000001E-2</v>
      </c>
      <c r="F138" s="151">
        <v>6.0000000000000001E-3</v>
      </c>
      <c r="G138" s="151">
        <v>0</v>
      </c>
      <c r="H138" s="152">
        <v>0</v>
      </c>
      <c r="I138" s="152">
        <v>1</v>
      </c>
      <c r="J138" s="152">
        <v>0</v>
      </c>
      <c r="K138" s="152">
        <v>0</v>
      </c>
      <c r="L138" s="152">
        <v>0</v>
      </c>
      <c r="M138" s="162"/>
      <c r="N138" s="162"/>
      <c r="O138" s="162"/>
      <c r="P138" s="152"/>
      <c r="Q138" s="24"/>
    </row>
    <row r="139" spans="1:17" s="15" customFormat="1" x14ac:dyDescent="0.25">
      <c r="A139" s="207"/>
      <c r="B139" s="24" t="s">
        <v>114</v>
      </c>
      <c r="C139" s="151">
        <v>788.31</v>
      </c>
      <c r="D139" s="151">
        <v>7.0000000000000007E-2</v>
      </c>
      <c r="E139" s="151">
        <v>0.04</v>
      </c>
      <c r="F139" s="151">
        <v>4.0000000000000001E-3</v>
      </c>
      <c r="G139" s="151">
        <v>0</v>
      </c>
      <c r="H139" s="152">
        <v>0</v>
      </c>
      <c r="I139" s="152">
        <v>1</v>
      </c>
      <c r="J139" s="152">
        <v>0</v>
      </c>
      <c r="K139" s="152">
        <v>0</v>
      </c>
      <c r="L139" s="152">
        <v>0</v>
      </c>
      <c r="M139" s="162"/>
      <c r="N139" s="162"/>
      <c r="O139" s="162"/>
      <c r="P139" s="152"/>
      <c r="Q139" s="24"/>
    </row>
    <row r="140" spans="1:17" s="15" customFormat="1" x14ac:dyDescent="0.25">
      <c r="A140" s="207"/>
      <c r="B140" s="24" t="s">
        <v>364</v>
      </c>
      <c r="C140" s="151">
        <v>1.5212000000000001</v>
      </c>
      <c r="D140" s="151">
        <v>11.463800000000001</v>
      </c>
      <c r="E140" s="151">
        <v>0.21160000000000001</v>
      </c>
      <c r="F140" s="151">
        <v>0.15160000000000001</v>
      </c>
      <c r="G140" s="151"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1</v>
      </c>
      <c r="M140" s="162"/>
      <c r="N140" s="162"/>
      <c r="O140" s="162"/>
      <c r="P140" s="152"/>
      <c r="Q140" s="24"/>
    </row>
    <row r="141" spans="1:17" s="15" customFormat="1" x14ac:dyDescent="0.25">
      <c r="A141" s="207"/>
      <c r="B141" s="24" t="s">
        <v>115</v>
      </c>
      <c r="C141" s="151">
        <v>0</v>
      </c>
      <c r="D141" s="151">
        <v>0</v>
      </c>
      <c r="E141" s="151">
        <v>0</v>
      </c>
      <c r="F141" s="151">
        <v>0</v>
      </c>
      <c r="G141" s="151">
        <v>4.3E-3</v>
      </c>
      <c r="H141" s="152">
        <v>0</v>
      </c>
      <c r="I141" s="152">
        <v>0</v>
      </c>
      <c r="J141" s="152">
        <v>1</v>
      </c>
      <c r="K141" s="152">
        <v>0</v>
      </c>
      <c r="L141" s="152">
        <v>0</v>
      </c>
      <c r="M141" s="162"/>
      <c r="N141" s="162"/>
      <c r="O141" s="162"/>
      <c r="P141" s="152"/>
      <c r="Q141" s="24"/>
    </row>
    <row r="142" spans="1:17" s="15" customFormat="1" x14ac:dyDescent="0.25">
      <c r="A142" s="207"/>
      <c r="B142" s="24" t="s">
        <v>116</v>
      </c>
      <c r="C142" s="151">
        <v>1982.98</v>
      </c>
      <c r="D142" s="151">
        <v>1.1299999999999999</v>
      </c>
      <c r="E142" s="151">
        <v>0.16</v>
      </c>
      <c r="F142" s="151">
        <v>3.17</v>
      </c>
      <c r="G142" s="151">
        <v>0</v>
      </c>
      <c r="H142" s="152">
        <v>0.72135502027665566</v>
      </c>
      <c r="I142" s="152">
        <v>0.27864497951821249</v>
      </c>
      <c r="J142" s="152">
        <v>0</v>
      </c>
      <c r="K142" s="152">
        <v>0</v>
      </c>
      <c r="L142" s="152">
        <v>2.0513187391125908E-10</v>
      </c>
      <c r="M142" s="162"/>
      <c r="N142" s="162"/>
      <c r="O142" s="162"/>
      <c r="P142" s="152"/>
      <c r="Q142" s="24"/>
    </row>
    <row r="143" spans="1:17" s="15" customFormat="1" x14ac:dyDescent="0.25">
      <c r="A143" s="207"/>
      <c r="B143" s="24" t="s">
        <v>365</v>
      </c>
      <c r="C143" s="151">
        <v>1760.02</v>
      </c>
      <c r="D143" s="151">
        <v>0.26</v>
      </c>
      <c r="E143" s="151">
        <v>1129.8399999999999</v>
      </c>
      <c r="F143" s="151">
        <v>8.8999999999999999E-3</v>
      </c>
      <c r="G143" s="151">
        <v>0</v>
      </c>
      <c r="H143" s="152">
        <v>0</v>
      </c>
      <c r="I143" s="152">
        <v>1</v>
      </c>
      <c r="J143" s="152">
        <v>0</v>
      </c>
      <c r="K143" s="152">
        <v>0</v>
      </c>
      <c r="L143" s="152">
        <v>0</v>
      </c>
      <c r="M143" s="162"/>
      <c r="N143" s="162"/>
      <c r="O143" s="162"/>
      <c r="P143" s="152"/>
      <c r="Q143" s="24"/>
    </row>
    <row r="144" spans="1:17" s="15" customFormat="1" x14ac:dyDescent="0.25">
      <c r="A144" s="207"/>
      <c r="B144" s="24" t="s">
        <v>117</v>
      </c>
      <c r="C144" s="151">
        <v>2236.6799999999998</v>
      </c>
      <c r="D144" s="151">
        <v>0.73</v>
      </c>
      <c r="E144" s="151">
        <v>0.12</v>
      </c>
      <c r="F144" s="151">
        <v>1.365</v>
      </c>
      <c r="G144" s="151">
        <v>0</v>
      </c>
      <c r="H144" s="152">
        <v>1</v>
      </c>
      <c r="I144" s="152">
        <v>0</v>
      </c>
      <c r="J144" s="152">
        <v>0</v>
      </c>
      <c r="K144" s="152">
        <v>0</v>
      </c>
      <c r="L144" s="152">
        <v>0</v>
      </c>
      <c r="M144" s="162"/>
      <c r="N144" s="162"/>
      <c r="O144" s="162"/>
      <c r="P144" s="152"/>
      <c r="Q144" s="24"/>
    </row>
    <row r="145" spans="1:17" s="15" customFormat="1" x14ac:dyDescent="0.25">
      <c r="A145" s="207"/>
      <c r="B145" s="24" t="s">
        <v>658</v>
      </c>
      <c r="C145" s="151">
        <v>1282.095444</v>
      </c>
      <c r="D145" s="151">
        <v>0.214367</v>
      </c>
      <c r="E145" s="151">
        <v>4.2332000000000002E-2</v>
      </c>
      <c r="F145" s="151">
        <v>6.4209999999999996E-3</v>
      </c>
      <c r="G145" s="151">
        <v>0</v>
      </c>
      <c r="H145" s="152">
        <v>0</v>
      </c>
      <c r="I145" s="152">
        <v>0.81765016592074302</v>
      </c>
      <c r="J145" s="152">
        <v>0</v>
      </c>
      <c r="K145" s="152">
        <v>0</v>
      </c>
      <c r="L145" s="152">
        <v>0.18234983407925698</v>
      </c>
      <c r="M145" s="162"/>
      <c r="N145" s="24"/>
      <c r="O145" s="162"/>
      <c r="P145" s="152"/>
      <c r="Q145" s="24"/>
    </row>
    <row r="146" spans="1:17" s="15" customFormat="1" x14ac:dyDescent="0.25">
      <c r="A146" s="207"/>
      <c r="B146" s="24" t="s">
        <v>460</v>
      </c>
      <c r="C146" s="151">
        <v>1282.095444</v>
      </c>
      <c r="D146" s="151">
        <v>0.214367</v>
      </c>
      <c r="E146" s="151">
        <v>4.2332000000000002E-2</v>
      </c>
      <c r="F146" s="151">
        <v>6.4209999999999996E-3</v>
      </c>
      <c r="G146" s="151">
        <v>0</v>
      </c>
      <c r="H146" s="152">
        <v>0</v>
      </c>
      <c r="I146" s="152">
        <v>1</v>
      </c>
      <c r="J146" s="152">
        <v>0</v>
      </c>
      <c r="K146" s="152">
        <v>0</v>
      </c>
      <c r="L146" s="152">
        <v>0</v>
      </c>
      <c r="M146" s="162"/>
      <c r="N146" s="24"/>
      <c r="O146" s="162"/>
      <c r="P146" s="152"/>
      <c r="Q146" s="24"/>
    </row>
    <row r="147" spans="1:17" s="15" customFormat="1" x14ac:dyDescent="0.25">
      <c r="A147" s="207"/>
      <c r="B147" s="24" t="s">
        <v>120</v>
      </c>
      <c r="C147" s="151">
        <v>1221.7991199999999</v>
      </c>
      <c r="D147" s="151">
        <v>0.24288000000000001</v>
      </c>
      <c r="E147" s="151">
        <v>5.5190000000000003E-2</v>
      </c>
      <c r="F147" s="151">
        <v>9.3999999999999997E-4</v>
      </c>
      <c r="G147" s="151">
        <v>0</v>
      </c>
      <c r="H147" s="152">
        <v>0</v>
      </c>
      <c r="I147" s="152">
        <v>1</v>
      </c>
      <c r="J147" s="152">
        <v>0</v>
      </c>
      <c r="K147" s="152">
        <v>0</v>
      </c>
      <c r="L147" s="152">
        <v>0</v>
      </c>
      <c r="M147" s="162"/>
      <c r="N147" s="24"/>
      <c r="O147" s="162"/>
      <c r="P147" s="152"/>
      <c r="Q147" s="24"/>
    </row>
    <row r="148" spans="1:17" s="15" customFormat="1" x14ac:dyDescent="0.25">
      <c r="A148" s="207"/>
      <c r="B148" s="24" t="s">
        <v>121</v>
      </c>
      <c r="C148" s="151">
        <v>875.64099999999996</v>
      </c>
      <c r="D148" s="151">
        <v>5.2200000000000003E-2</v>
      </c>
      <c r="E148" s="151">
        <v>1.6E-2</v>
      </c>
      <c r="F148" s="151">
        <v>4.4000000000000003E-3</v>
      </c>
      <c r="G148" s="151">
        <v>0</v>
      </c>
      <c r="H148" s="152">
        <v>0</v>
      </c>
      <c r="I148" s="152">
        <v>1</v>
      </c>
      <c r="J148" s="152">
        <v>0</v>
      </c>
      <c r="K148" s="152">
        <v>0</v>
      </c>
      <c r="L148" s="152">
        <v>0</v>
      </c>
      <c r="M148" s="162"/>
      <c r="N148" s="24"/>
      <c r="O148" s="162"/>
      <c r="P148" s="152"/>
      <c r="Q148" s="24"/>
    </row>
    <row r="149" spans="1:17" s="15" customFormat="1" x14ac:dyDescent="0.25">
      <c r="A149" s="207"/>
      <c r="B149" s="24" t="s">
        <v>126</v>
      </c>
      <c r="C149" s="151">
        <v>1081.3412000000001</v>
      </c>
      <c r="D149" s="151">
        <v>0.91879999999999995</v>
      </c>
      <c r="E149" s="151">
        <v>5.91E-2</v>
      </c>
      <c r="F149" s="151">
        <v>5.3E-3</v>
      </c>
      <c r="G149" s="151">
        <v>0</v>
      </c>
      <c r="H149" s="152">
        <v>0</v>
      </c>
      <c r="I149" s="152">
        <v>1</v>
      </c>
      <c r="J149" s="152">
        <v>0</v>
      </c>
      <c r="K149" s="152">
        <v>0</v>
      </c>
      <c r="L149" s="152">
        <v>0</v>
      </c>
      <c r="M149" s="162"/>
      <c r="N149" s="24"/>
      <c r="O149" s="162"/>
      <c r="P149" s="152"/>
      <c r="Q149" s="24"/>
    </row>
    <row r="150" spans="1:17" s="15" customFormat="1" x14ac:dyDescent="0.25">
      <c r="A150" s="207"/>
      <c r="B150" s="24" t="s">
        <v>238</v>
      </c>
      <c r="C150" s="151">
        <v>0</v>
      </c>
      <c r="D150" s="151">
        <v>0</v>
      </c>
      <c r="E150" s="151">
        <v>0</v>
      </c>
      <c r="F150" s="151">
        <v>0</v>
      </c>
      <c r="G150" s="151"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1</v>
      </c>
      <c r="M150" s="162"/>
      <c r="N150" s="24"/>
      <c r="O150" s="162"/>
      <c r="P150" s="152"/>
      <c r="Q150" s="24"/>
    </row>
    <row r="151" spans="1:17" s="15" customFormat="1" x14ac:dyDescent="0.25">
      <c r="A151" s="207"/>
      <c r="B151" s="24" t="s">
        <v>624</v>
      </c>
      <c r="C151" s="151">
        <v>2503</v>
      </c>
      <c r="D151" s="151">
        <v>0.12</v>
      </c>
      <c r="E151" s="151">
        <v>0.6</v>
      </c>
      <c r="F151" s="151">
        <v>0.01</v>
      </c>
      <c r="G151" s="151">
        <v>0</v>
      </c>
      <c r="H151" s="152">
        <v>0</v>
      </c>
      <c r="I151" s="152">
        <v>1</v>
      </c>
      <c r="J151" s="152">
        <v>0</v>
      </c>
      <c r="K151" s="152">
        <v>0</v>
      </c>
      <c r="L151" s="152">
        <v>0</v>
      </c>
      <c r="M151" s="162"/>
      <c r="N151" s="162"/>
      <c r="O151" s="162"/>
      <c r="P151" s="152"/>
      <c r="Q151" s="24"/>
    </row>
    <row r="152" spans="1:17" s="15" customFormat="1" ht="15" customHeight="1" x14ac:dyDescent="0.25">
      <c r="A152" s="207"/>
      <c r="B152" s="24" t="s">
        <v>239</v>
      </c>
      <c r="C152" s="151">
        <v>1590.76</v>
      </c>
      <c r="D152" s="151">
        <v>0.96752000000000005</v>
      </c>
      <c r="E152" s="151">
        <v>8.8976E-2</v>
      </c>
      <c r="F152" s="151">
        <v>7.9609999999999993E-3</v>
      </c>
      <c r="G152" s="151">
        <v>0</v>
      </c>
      <c r="H152" s="152">
        <v>0</v>
      </c>
      <c r="I152" s="152">
        <v>1</v>
      </c>
      <c r="J152" s="152">
        <v>0</v>
      </c>
      <c r="K152" s="152">
        <v>0</v>
      </c>
      <c r="L152" s="152">
        <v>0</v>
      </c>
      <c r="M152" s="162"/>
      <c r="N152" s="24"/>
      <c r="O152" s="162"/>
      <c r="P152" s="152"/>
      <c r="Q152" s="24"/>
    </row>
    <row r="153" spans="1:17" s="15" customFormat="1" x14ac:dyDescent="0.25">
      <c r="A153" s="207"/>
      <c r="B153" s="24" t="s">
        <v>280</v>
      </c>
      <c r="C153" s="151">
        <v>1274.3065220000001</v>
      </c>
      <c r="D153" s="151">
        <v>0.124588</v>
      </c>
      <c r="E153" s="151">
        <v>7.9870999999999998E-2</v>
      </c>
      <c r="F153" s="151">
        <v>6.4229999999999999E-3</v>
      </c>
      <c r="G153" s="151">
        <v>0</v>
      </c>
      <c r="H153" s="152">
        <v>0</v>
      </c>
      <c r="I153" s="152">
        <v>1</v>
      </c>
      <c r="J153" s="152">
        <v>0</v>
      </c>
      <c r="K153" s="152">
        <v>0</v>
      </c>
      <c r="L153" s="152">
        <v>0</v>
      </c>
      <c r="M153" s="162"/>
      <c r="N153" s="24"/>
      <c r="O153" s="162"/>
      <c r="P153" s="152"/>
      <c r="Q153" s="24"/>
    </row>
    <row r="154" spans="1:17" x14ac:dyDescent="0.25">
      <c r="A154" s="207"/>
      <c r="B154" s="24" t="s">
        <v>659</v>
      </c>
      <c r="C154" s="151">
        <v>1523</v>
      </c>
      <c r="D154" s="151">
        <v>6.81</v>
      </c>
      <c r="E154" s="151">
        <v>0.09</v>
      </c>
      <c r="F154" s="151">
        <v>1.4E-2</v>
      </c>
      <c r="G154" s="151"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1</v>
      </c>
      <c r="M154" s="162"/>
      <c r="N154" s="24"/>
      <c r="O154" s="162"/>
      <c r="P154" s="152"/>
      <c r="Q154" s="24"/>
    </row>
    <row r="155" spans="1:17" x14ac:dyDescent="0.25">
      <c r="A155" s="207"/>
      <c r="B155" s="24" t="s">
        <v>188</v>
      </c>
      <c r="C155" s="151">
        <v>0.51439999999999997</v>
      </c>
      <c r="D155" s="151">
        <v>0.12540000000000001</v>
      </c>
      <c r="E155" s="151">
        <v>5.6899999999999999E-2</v>
      </c>
      <c r="F155" s="151">
        <v>5.1000000000000004E-3</v>
      </c>
      <c r="G155" s="151">
        <v>0</v>
      </c>
      <c r="H155" s="152">
        <v>0</v>
      </c>
      <c r="I155" s="152">
        <v>1</v>
      </c>
      <c r="J155" s="152">
        <v>0</v>
      </c>
      <c r="K155" s="152">
        <v>0</v>
      </c>
      <c r="L155" s="152">
        <v>0</v>
      </c>
      <c r="M155" s="162"/>
      <c r="N155" s="24"/>
      <c r="O155" s="162"/>
      <c r="P155" s="152"/>
      <c r="Q155" s="24"/>
    </row>
    <row r="156" spans="1:17" x14ac:dyDescent="0.25">
      <c r="A156" s="207"/>
      <c r="B156" s="24" t="s">
        <v>548</v>
      </c>
      <c r="C156" s="151">
        <v>0</v>
      </c>
      <c r="D156" s="151">
        <v>0</v>
      </c>
      <c r="E156" s="151">
        <v>0</v>
      </c>
      <c r="F156" s="151">
        <v>0</v>
      </c>
      <c r="G156" s="151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1</v>
      </c>
      <c r="M156" s="162"/>
      <c r="N156" s="24"/>
      <c r="O156" s="162"/>
      <c r="P156" s="152"/>
      <c r="Q156" s="24"/>
    </row>
    <row r="157" spans="1:17" x14ac:dyDescent="0.25">
      <c r="A157" s="207"/>
      <c r="B157" s="24" t="s">
        <v>626</v>
      </c>
      <c r="C157" s="151">
        <v>872.49699999999996</v>
      </c>
      <c r="D157" s="151">
        <v>5.1999999999999998E-2</v>
      </c>
      <c r="E157" s="151">
        <v>1.6E-2</v>
      </c>
      <c r="F157" s="151">
        <v>4.0000000000000001E-3</v>
      </c>
      <c r="G157" s="151">
        <v>0</v>
      </c>
      <c r="H157" s="152">
        <v>0</v>
      </c>
      <c r="I157" s="152">
        <v>1</v>
      </c>
      <c r="J157" s="152">
        <v>0</v>
      </c>
      <c r="K157" s="152">
        <v>0</v>
      </c>
      <c r="L157" s="152">
        <v>0</v>
      </c>
      <c r="M157" s="162"/>
      <c r="N157" s="24"/>
      <c r="O157" s="162"/>
      <c r="P157" s="152"/>
      <c r="Q157" s="24"/>
    </row>
    <row r="158" spans="1:17" x14ac:dyDescent="0.25">
      <c r="A158" s="207"/>
      <c r="B158" s="24" t="s">
        <v>628</v>
      </c>
      <c r="C158" s="151">
        <v>2294.79</v>
      </c>
      <c r="D158" s="151">
        <v>0.46</v>
      </c>
      <c r="E158" s="151">
        <v>0.28999999999999998</v>
      </c>
      <c r="F158" s="151">
        <v>1.03</v>
      </c>
      <c r="G158" s="151">
        <v>0</v>
      </c>
      <c r="H158" s="152">
        <v>1</v>
      </c>
      <c r="I158" s="152">
        <v>0</v>
      </c>
      <c r="J158" s="152">
        <v>0</v>
      </c>
      <c r="K158" s="152">
        <v>0</v>
      </c>
      <c r="L158" s="152">
        <v>0</v>
      </c>
      <c r="M158" s="162"/>
      <c r="N158" s="24"/>
      <c r="O158" s="162"/>
      <c r="P158" s="152"/>
      <c r="Q158" s="24"/>
    </row>
    <row r="159" spans="1:17" x14ac:dyDescent="0.25">
      <c r="A159" s="207"/>
      <c r="B159" s="24" t="s">
        <v>550</v>
      </c>
      <c r="C159" s="151">
        <v>0</v>
      </c>
      <c r="D159" s="151">
        <v>0</v>
      </c>
      <c r="E159" s="151">
        <v>0</v>
      </c>
      <c r="F159" s="151">
        <v>0</v>
      </c>
      <c r="G159" s="151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1</v>
      </c>
      <c r="M159" s="162"/>
      <c r="N159" s="24"/>
      <c r="O159" s="162"/>
      <c r="P159" s="152"/>
      <c r="Q159" s="24"/>
    </row>
    <row r="160" spans="1:17" x14ac:dyDescent="0.25">
      <c r="A160" s="207"/>
      <c r="B160" s="24" t="s">
        <v>629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1</v>
      </c>
      <c r="M160" s="162"/>
      <c r="N160" s="24"/>
      <c r="O160" s="162"/>
      <c r="P160" s="152"/>
      <c r="Q160" s="24"/>
    </row>
    <row r="161" spans="1:17" x14ac:dyDescent="0.25">
      <c r="A161" s="207"/>
      <c r="B161" s="24" t="s">
        <v>630</v>
      </c>
      <c r="C161" s="151">
        <v>1450.9949999999999</v>
      </c>
      <c r="D161" s="151">
        <v>1.8169999999999999</v>
      </c>
      <c r="E161" s="151">
        <v>8.5000000000000006E-2</v>
      </c>
      <c r="F161" s="151">
        <v>1.6E-2</v>
      </c>
      <c r="G161" s="151">
        <v>0</v>
      </c>
      <c r="H161" s="152">
        <v>0</v>
      </c>
      <c r="I161" s="152">
        <v>1</v>
      </c>
      <c r="J161" s="152">
        <v>0</v>
      </c>
      <c r="K161" s="152">
        <v>0</v>
      </c>
      <c r="L161" s="152">
        <v>0</v>
      </c>
      <c r="M161" s="162"/>
      <c r="N161" s="24"/>
      <c r="O161" s="162"/>
      <c r="P161" s="152"/>
      <c r="Q161" s="24"/>
    </row>
    <row r="162" spans="1:17" x14ac:dyDescent="0.25">
      <c r="A162" s="207"/>
      <c r="B162" s="24" t="s">
        <v>242</v>
      </c>
      <c r="C162" s="151">
        <v>2818</v>
      </c>
      <c r="D162" s="151">
        <v>2.04</v>
      </c>
      <c r="E162" s="151">
        <v>6.9000000000000006E-2</v>
      </c>
      <c r="F162" s="151">
        <v>6.6</v>
      </c>
      <c r="G162" s="151">
        <v>0</v>
      </c>
      <c r="H162" s="152">
        <v>1</v>
      </c>
      <c r="I162" s="152">
        <v>0</v>
      </c>
      <c r="J162" s="152">
        <v>0</v>
      </c>
      <c r="K162" s="152">
        <v>0</v>
      </c>
      <c r="L162" s="152">
        <v>0</v>
      </c>
      <c r="M162" s="162"/>
      <c r="N162" s="24"/>
      <c r="O162" s="162"/>
      <c r="P162" s="152"/>
      <c r="Q162" s="24"/>
    </row>
    <row r="163" spans="1:17" x14ac:dyDescent="0.25">
      <c r="A163" s="207"/>
      <c r="B163" s="24" t="s">
        <v>133</v>
      </c>
      <c r="C163" s="151">
        <v>2294.79</v>
      </c>
      <c r="D163" s="151">
        <v>0.46</v>
      </c>
      <c r="E163" s="151">
        <v>0.28999999999999998</v>
      </c>
      <c r="F163" s="151">
        <v>1.03</v>
      </c>
      <c r="G163" s="151">
        <v>0</v>
      </c>
      <c r="H163" s="152">
        <v>1</v>
      </c>
      <c r="I163" s="152">
        <v>0</v>
      </c>
      <c r="J163" s="152">
        <v>0</v>
      </c>
      <c r="K163" s="152">
        <v>0</v>
      </c>
      <c r="L163" s="152">
        <v>0</v>
      </c>
      <c r="M163" s="162"/>
      <c r="N163" s="24"/>
      <c r="O163" s="162"/>
      <c r="P163" s="152"/>
      <c r="Q163" s="24"/>
    </row>
    <row r="164" spans="1:17" ht="15" customHeight="1" x14ac:dyDescent="0.25">
      <c r="A164" s="207"/>
      <c r="B164" s="24" t="s">
        <v>134</v>
      </c>
      <c r="C164" s="151">
        <v>2297.79</v>
      </c>
      <c r="D164" s="151">
        <v>0.46</v>
      </c>
      <c r="E164" s="151">
        <v>0.28999999999999998</v>
      </c>
      <c r="F164" s="151">
        <v>1.03</v>
      </c>
      <c r="G164" s="151">
        <v>0</v>
      </c>
      <c r="H164" s="152">
        <v>1</v>
      </c>
      <c r="I164" s="152">
        <v>0</v>
      </c>
      <c r="J164" s="152">
        <v>0</v>
      </c>
      <c r="K164" s="152">
        <v>0</v>
      </c>
      <c r="L164" s="152">
        <v>0</v>
      </c>
      <c r="M164" s="162"/>
      <c r="N164" s="24"/>
      <c r="O164" s="162"/>
      <c r="P164" s="152"/>
      <c r="Q164" s="24"/>
    </row>
    <row r="165" spans="1:17" ht="15" customHeight="1" x14ac:dyDescent="0.25">
      <c r="A165" s="207"/>
      <c r="B165" s="24" t="s">
        <v>137</v>
      </c>
      <c r="C165" s="151">
        <v>0</v>
      </c>
      <c r="D165" s="151">
        <v>0</v>
      </c>
      <c r="E165" s="151">
        <v>0</v>
      </c>
      <c r="F165" s="151">
        <v>0</v>
      </c>
      <c r="G165" s="151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1</v>
      </c>
      <c r="M165" s="162"/>
      <c r="N165" s="162"/>
      <c r="O165" s="162"/>
      <c r="P165" s="152"/>
      <c r="Q165" s="24"/>
    </row>
    <row r="166" spans="1:17" x14ac:dyDescent="0.25">
      <c r="A166" s="207"/>
      <c r="B166" s="24" t="s">
        <v>244</v>
      </c>
      <c r="C166" s="151">
        <v>1795.3</v>
      </c>
      <c r="D166" s="151">
        <v>4.9272</v>
      </c>
      <c r="E166" s="151">
        <v>0.1004</v>
      </c>
      <c r="F166" s="151">
        <v>9.9000000000000008E-3</v>
      </c>
      <c r="G166" s="151">
        <v>0</v>
      </c>
      <c r="H166" s="152">
        <v>0</v>
      </c>
      <c r="I166" s="152">
        <v>1</v>
      </c>
      <c r="J166" s="152">
        <v>0</v>
      </c>
      <c r="K166" s="152">
        <v>0</v>
      </c>
      <c r="L166" s="152">
        <v>0</v>
      </c>
      <c r="M166" s="162"/>
      <c r="N166" s="24"/>
      <c r="O166" s="162"/>
      <c r="P166" s="152"/>
      <c r="Q166" s="24"/>
    </row>
    <row r="167" spans="1:17" x14ac:dyDescent="0.25">
      <c r="A167" s="207"/>
      <c r="B167" s="24" t="s">
        <v>552</v>
      </c>
      <c r="C167" s="151">
        <v>1290.4512219999999</v>
      </c>
      <c r="D167" s="151">
        <v>0.13866999999999999</v>
      </c>
      <c r="E167" s="151">
        <v>8.0102999999999994E-2</v>
      </c>
      <c r="F167" s="151">
        <v>6.5259999999999997E-3</v>
      </c>
      <c r="G167" s="151">
        <v>0</v>
      </c>
      <c r="H167" s="152">
        <v>0</v>
      </c>
      <c r="I167" s="152">
        <v>1</v>
      </c>
      <c r="J167" s="152">
        <v>0</v>
      </c>
      <c r="K167" s="152">
        <v>0</v>
      </c>
      <c r="L167" s="152">
        <v>0</v>
      </c>
      <c r="M167" s="162"/>
      <c r="N167" s="24"/>
      <c r="O167" s="162"/>
      <c r="P167" s="152"/>
      <c r="Q167" s="24"/>
    </row>
    <row r="168" spans="1:17" x14ac:dyDescent="0.25">
      <c r="A168" s="207"/>
      <c r="B168" s="24" t="s">
        <v>245</v>
      </c>
      <c r="C168" s="151">
        <v>916.77539999999999</v>
      </c>
      <c r="D168" s="151">
        <v>0.10038800000000001</v>
      </c>
      <c r="E168" s="151">
        <v>9.3020000000000005E-2</v>
      </c>
      <c r="F168" s="151">
        <v>2.0930000000000001E-2</v>
      </c>
      <c r="G168" s="151">
        <v>0</v>
      </c>
      <c r="H168" s="152">
        <v>0</v>
      </c>
      <c r="I168" s="152">
        <v>1</v>
      </c>
      <c r="J168" s="152">
        <v>0</v>
      </c>
      <c r="K168" s="152">
        <v>0</v>
      </c>
      <c r="L168" s="152">
        <v>0</v>
      </c>
      <c r="M168" s="162"/>
      <c r="N168" s="24"/>
      <c r="O168" s="162"/>
      <c r="P168" s="152"/>
      <c r="Q168" s="24"/>
    </row>
    <row r="169" spans="1:17" x14ac:dyDescent="0.25">
      <c r="A169" s="207"/>
      <c r="B169" s="24" t="s">
        <v>632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1</v>
      </c>
      <c r="M169" s="162"/>
      <c r="N169" s="24"/>
      <c r="O169" s="162"/>
      <c r="P169" s="152"/>
      <c r="Q169" s="24"/>
    </row>
    <row r="170" spans="1:17" x14ac:dyDescent="0.25">
      <c r="A170" s="207"/>
      <c r="B170" s="24" t="s">
        <v>284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1</v>
      </c>
      <c r="M170" s="162"/>
      <c r="N170" s="24"/>
      <c r="O170" s="162"/>
      <c r="P170" s="152"/>
      <c r="Q170" s="24"/>
    </row>
    <row r="171" spans="1:17" x14ac:dyDescent="0.25">
      <c r="A171" s="207"/>
      <c r="B171" s="24" t="s">
        <v>471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1</v>
      </c>
      <c r="M171" s="162"/>
      <c r="N171" s="162"/>
      <c r="O171" s="162"/>
      <c r="P171" s="152"/>
      <c r="Q171" s="24"/>
    </row>
    <row r="172" spans="1:17" x14ac:dyDescent="0.25">
      <c r="A172" s="207"/>
      <c r="B172" s="24" t="s">
        <v>141</v>
      </c>
      <c r="C172" s="151">
        <v>1385.7</v>
      </c>
      <c r="D172" s="151">
        <v>0.11700000000000001</v>
      </c>
      <c r="E172" s="151">
        <v>4.8000000000000001E-2</v>
      </c>
      <c r="F172" s="151">
        <v>2.7E-2</v>
      </c>
      <c r="G172" s="151">
        <v>0</v>
      </c>
      <c r="H172" s="152">
        <v>0</v>
      </c>
      <c r="I172" s="152">
        <v>1</v>
      </c>
      <c r="J172" s="152">
        <v>0</v>
      </c>
      <c r="K172" s="152">
        <v>0</v>
      </c>
      <c r="L172" s="152">
        <v>0</v>
      </c>
      <c r="M172" s="162"/>
      <c r="N172" s="24"/>
      <c r="O172" s="162"/>
      <c r="P172" s="152"/>
      <c r="Q172" s="24"/>
    </row>
    <row r="173" spans="1:17" x14ac:dyDescent="0.25">
      <c r="A173" s="207"/>
      <c r="B173" s="24" t="s">
        <v>661</v>
      </c>
      <c r="C173" s="151">
        <v>56.838141865026401</v>
      </c>
      <c r="D173" s="151">
        <v>1.1015533688885648</v>
      </c>
      <c r="E173" s="151">
        <v>2.4017887381017799E-2</v>
      </c>
      <c r="F173" s="151">
        <v>2.540111649720207E-4</v>
      </c>
      <c r="G173" s="151">
        <v>0</v>
      </c>
      <c r="H173" s="152">
        <v>0</v>
      </c>
      <c r="I173" s="152">
        <v>0</v>
      </c>
      <c r="J173" s="152">
        <v>0</v>
      </c>
      <c r="K173" s="152">
        <v>0.96702268634402144</v>
      </c>
      <c r="L173" s="152">
        <v>3.2977313655978537E-2</v>
      </c>
      <c r="M173" s="162"/>
      <c r="N173" s="24"/>
      <c r="O173" s="162"/>
      <c r="P173" s="152"/>
      <c r="Q173" s="24"/>
    </row>
    <row r="174" spans="1:17" x14ac:dyDescent="0.25">
      <c r="A174" s="207"/>
      <c r="B174" s="24" t="s">
        <v>142</v>
      </c>
      <c r="C174" s="151">
        <v>1032.184</v>
      </c>
      <c r="D174" s="151">
        <v>0.127</v>
      </c>
      <c r="E174" s="151">
        <v>0.14299999999999999</v>
      </c>
      <c r="F174" s="151">
        <v>4.0000000000000001E-3</v>
      </c>
      <c r="G174" s="151">
        <v>0</v>
      </c>
      <c r="H174" s="152">
        <v>0</v>
      </c>
      <c r="I174" s="152">
        <v>1</v>
      </c>
      <c r="J174" s="152">
        <v>0</v>
      </c>
      <c r="K174" s="152">
        <v>0</v>
      </c>
      <c r="L174" s="152">
        <v>0</v>
      </c>
      <c r="M174" s="162"/>
      <c r="N174" s="24"/>
      <c r="O174" s="162"/>
      <c r="P174" s="152"/>
      <c r="Q174" s="24"/>
    </row>
    <row r="175" spans="1:17" x14ac:dyDescent="0.25">
      <c r="A175" s="207"/>
      <c r="B175" s="24" t="s">
        <v>662</v>
      </c>
      <c r="C175" s="151">
        <v>2120.7773271365427</v>
      </c>
      <c r="D175" s="151">
        <v>2.0362764599247489</v>
      </c>
      <c r="E175" s="151">
        <v>5.9574384713696811E-2</v>
      </c>
      <c r="F175" s="151">
        <v>3.3161006833821478</v>
      </c>
      <c r="G175" s="151">
        <v>0</v>
      </c>
      <c r="H175" s="152">
        <v>0.73118630080671221</v>
      </c>
      <c r="I175" s="152">
        <v>0.26881369919328785</v>
      </c>
      <c r="J175" s="152">
        <v>0</v>
      </c>
      <c r="K175" s="152">
        <v>0</v>
      </c>
      <c r="L175" s="152">
        <v>0</v>
      </c>
      <c r="M175" s="162"/>
      <c r="N175" s="24"/>
      <c r="O175" s="162"/>
      <c r="P175" s="152"/>
      <c r="Q175" s="24"/>
    </row>
    <row r="176" spans="1:17" x14ac:dyDescent="0.25">
      <c r="A176" s="207"/>
      <c r="B176" s="24" t="s">
        <v>144</v>
      </c>
      <c r="C176" s="151">
        <v>0</v>
      </c>
      <c r="D176" s="151">
        <v>0</v>
      </c>
      <c r="E176" s="151">
        <v>0</v>
      </c>
      <c r="F176" s="151">
        <v>0</v>
      </c>
      <c r="G176" s="151"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1</v>
      </c>
      <c r="M176" s="162"/>
      <c r="N176" s="24"/>
      <c r="O176" s="162"/>
      <c r="P176" s="152"/>
      <c r="Q176" s="24"/>
    </row>
    <row r="177" spans="1:17" x14ac:dyDescent="0.25">
      <c r="A177" s="207"/>
      <c r="B177" s="24" t="s">
        <v>635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1</v>
      </c>
      <c r="M177" s="162"/>
      <c r="N177" s="24"/>
      <c r="O177" s="162"/>
      <c r="P177" s="152"/>
      <c r="Q177" s="24"/>
    </row>
    <row r="178" spans="1:17" x14ac:dyDescent="0.25">
      <c r="A178" s="207"/>
      <c r="B178" s="24" t="s">
        <v>316</v>
      </c>
      <c r="C178" s="151">
        <v>2634.2</v>
      </c>
      <c r="D178" s="151">
        <v>0.24</v>
      </c>
      <c r="E178" s="151">
        <v>0.04</v>
      </c>
      <c r="F178" s="151">
        <v>6.6E-3</v>
      </c>
      <c r="G178" s="151">
        <v>0</v>
      </c>
      <c r="H178" s="152">
        <v>0</v>
      </c>
      <c r="I178" s="152">
        <v>1</v>
      </c>
      <c r="J178" s="152">
        <v>0</v>
      </c>
      <c r="K178" s="152">
        <v>0</v>
      </c>
      <c r="L178" s="152">
        <v>0</v>
      </c>
      <c r="M178" s="162"/>
      <c r="N178" s="24"/>
      <c r="O178" s="162"/>
      <c r="P178" s="152"/>
      <c r="Q178" s="24"/>
    </row>
    <row r="179" spans="1:17" x14ac:dyDescent="0.25">
      <c r="A179" s="207"/>
      <c r="B179" s="24" t="s">
        <v>472</v>
      </c>
      <c r="C179" s="151">
        <v>0</v>
      </c>
      <c r="D179" s="151">
        <v>0</v>
      </c>
      <c r="E179" s="151">
        <v>0</v>
      </c>
      <c r="F179" s="151">
        <v>0</v>
      </c>
      <c r="G179" s="151"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1</v>
      </c>
      <c r="M179" s="162"/>
      <c r="N179" s="24"/>
      <c r="O179" s="162"/>
      <c r="P179" s="152"/>
      <c r="Q179" s="24"/>
    </row>
    <row r="180" spans="1:17" x14ac:dyDescent="0.25">
      <c r="A180" s="207"/>
      <c r="B180" s="24" t="s">
        <v>554</v>
      </c>
      <c r="C180" s="151">
        <v>0</v>
      </c>
      <c r="D180" s="151">
        <v>0</v>
      </c>
      <c r="E180" s="151">
        <v>0</v>
      </c>
      <c r="F180" s="151">
        <v>0</v>
      </c>
      <c r="G180" s="151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1</v>
      </c>
      <c r="M180" s="162"/>
      <c r="N180" s="24"/>
      <c r="O180" s="162"/>
      <c r="P180" s="152"/>
      <c r="Q180" s="24"/>
    </row>
    <row r="181" spans="1:17" x14ac:dyDescent="0.25">
      <c r="A181" s="207"/>
      <c r="B181" s="24" t="s">
        <v>473</v>
      </c>
      <c r="C181" s="151">
        <v>0</v>
      </c>
      <c r="D181" s="151">
        <v>0</v>
      </c>
      <c r="E181" s="151">
        <v>0</v>
      </c>
      <c r="F181" s="151">
        <v>0</v>
      </c>
      <c r="G181" s="151">
        <v>0</v>
      </c>
      <c r="H181" s="152">
        <v>0</v>
      </c>
      <c r="I181" s="152">
        <v>0</v>
      </c>
      <c r="J181" s="152">
        <v>0</v>
      </c>
      <c r="K181" s="152">
        <v>0</v>
      </c>
      <c r="L181" s="152">
        <v>1</v>
      </c>
      <c r="M181" s="162"/>
      <c r="N181" s="24"/>
      <c r="O181" s="162"/>
      <c r="P181" s="152"/>
      <c r="Q181" s="24"/>
    </row>
    <row r="182" spans="1:17" x14ac:dyDescent="0.25">
      <c r="A182" s="207"/>
      <c r="B182" s="24" t="s">
        <v>663</v>
      </c>
      <c r="C182" s="151">
        <v>1437.27</v>
      </c>
      <c r="D182" s="151">
        <v>0.16439999999999999</v>
      </c>
      <c r="E182" s="151">
        <v>0.1749</v>
      </c>
      <c r="F182" s="151">
        <v>8.09E-2</v>
      </c>
      <c r="G182" s="151">
        <v>0</v>
      </c>
      <c r="H182" s="152">
        <v>0</v>
      </c>
      <c r="I182" s="152">
        <v>0.77852017209816082</v>
      </c>
      <c r="J182" s="152">
        <v>0</v>
      </c>
      <c r="K182" s="152">
        <v>0</v>
      </c>
      <c r="L182" s="152">
        <v>0.22147982790183918</v>
      </c>
      <c r="M182" s="162"/>
      <c r="N182" s="24"/>
      <c r="O182" s="162"/>
      <c r="P182" s="152"/>
      <c r="Q182" s="24"/>
    </row>
    <row r="183" spans="1:17" x14ac:dyDescent="0.25">
      <c r="A183" s="207"/>
      <c r="B183" s="24" t="s">
        <v>423</v>
      </c>
      <c r="C183" s="151">
        <v>1402.7</v>
      </c>
      <c r="D183" s="151">
        <v>0.21</v>
      </c>
      <c r="E183" s="151">
        <v>0.08</v>
      </c>
      <c r="F183" s="151">
        <v>0.01</v>
      </c>
      <c r="G183" s="151">
        <v>0</v>
      </c>
      <c r="H183" s="152">
        <v>0</v>
      </c>
      <c r="I183" s="152">
        <v>1</v>
      </c>
      <c r="J183" s="152">
        <v>0</v>
      </c>
      <c r="K183" s="152">
        <v>0</v>
      </c>
      <c r="L183" s="152">
        <v>0</v>
      </c>
      <c r="M183" s="162"/>
      <c r="N183" s="24"/>
      <c r="O183" s="162"/>
      <c r="P183" s="152"/>
      <c r="Q183" s="24"/>
    </row>
    <row r="184" spans="1:17" x14ac:dyDescent="0.25">
      <c r="A184" s="207"/>
      <c r="B184" s="24" t="s">
        <v>318</v>
      </c>
      <c r="C184" s="151">
        <v>927.22</v>
      </c>
      <c r="D184" s="151">
        <v>5.5300000000000002E-2</v>
      </c>
      <c r="E184" s="151">
        <v>4.6699999999999998E-2</v>
      </c>
      <c r="F184" s="151">
        <v>4.7000000000000002E-3</v>
      </c>
      <c r="G184" s="151">
        <v>0</v>
      </c>
      <c r="H184" s="152">
        <v>0</v>
      </c>
      <c r="I184" s="152">
        <v>1</v>
      </c>
      <c r="J184" s="152">
        <v>0</v>
      </c>
      <c r="K184" s="152">
        <v>0</v>
      </c>
      <c r="L184" s="152">
        <v>0</v>
      </c>
      <c r="M184" s="162"/>
      <c r="N184" s="24"/>
      <c r="O184" s="162"/>
      <c r="P184" s="152"/>
      <c r="Q184" s="24"/>
    </row>
    <row r="185" spans="1:17" x14ac:dyDescent="0.25">
      <c r="A185" s="207"/>
      <c r="B185" s="24" t="s">
        <v>636</v>
      </c>
      <c r="C185" s="151">
        <v>936.3</v>
      </c>
      <c r="D185" s="151">
        <v>5.57E-2</v>
      </c>
      <c r="E185" s="151">
        <v>4.7399999999999998E-2</v>
      </c>
      <c r="F185" s="151">
        <v>4.7000000000000002E-3</v>
      </c>
      <c r="G185" s="151">
        <v>0</v>
      </c>
      <c r="H185" s="152">
        <v>0</v>
      </c>
      <c r="I185" s="152">
        <v>1</v>
      </c>
      <c r="J185" s="152">
        <v>0</v>
      </c>
      <c r="K185" s="152">
        <v>0</v>
      </c>
      <c r="L185" s="152">
        <v>0</v>
      </c>
      <c r="M185" s="162"/>
      <c r="N185" s="24"/>
      <c r="O185" s="162"/>
      <c r="P185" s="152"/>
      <c r="Q185" s="24"/>
    </row>
    <row r="186" spans="1:17" x14ac:dyDescent="0.25">
      <c r="A186" s="207"/>
      <c r="B186" s="24" t="s">
        <v>664</v>
      </c>
      <c r="C186" s="151">
        <v>877.63337494553798</v>
      </c>
      <c r="D186" s="151">
        <v>0.303062712677932</v>
      </c>
      <c r="E186" s="151">
        <v>1.7933527493327182E-2</v>
      </c>
      <c r="F186" s="151">
        <v>4.4102767425450431E-3</v>
      </c>
      <c r="G186" s="151">
        <v>0</v>
      </c>
      <c r="H186" s="152">
        <v>0</v>
      </c>
      <c r="I186" s="152">
        <v>1</v>
      </c>
      <c r="J186" s="152">
        <v>0</v>
      </c>
      <c r="K186" s="152">
        <v>0</v>
      </c>
      <c r="L186" s="152">
        <v>0</v>
      </c>
      <c r="M186" s="162"/>
      <c r="N186" s="24"/>
      <c r="O186" s="162"/>
      <c r="P186" s="152"/>
      <c r="Q186" s="24"/>
    </row>
    <row r="187" spans="1:17" x14ac:dyDescent="0.25">
      <c r="A187" s="207"/>
      <c r="B187" s="24" t="s">
        <v>156</v>
      </c>
      <c r="C187" s="151">
        <v>877.63300000000004</v>
      </c>
      <c r="D187" s="151">
        <v>0.30299999999999999</v>
      </c>
      <c r="E187" s="151">
        <v>1.7999999999999999E-2</v>
      </c>
      <c r="F187" s="151">
        <v>4.0000000000000001E-3</v>
      </c>
      <c r="G187" s="151">
        <v>0</v>
      </c>
      <c r="H187" s="152">
        <v>0</v>
      </c>
      <c r="I187" s="152">
        <v>1</v>
      </c>
      <c r="J187" s="152">
        <v>0</v>
      </c>
      <c r="K187" s="152">
        <v>0</v>
      </c>
      <c r="L187" s="152">
        <v>0</v>
      </c>
      <c r="M187" s="162"/>
      <c r="N187" s="24"/>
      <c r="O187" s="162"/>
      <c r="P187" s="152"/>
      <c r="Q187" s="24"/>
    </row>
    <row r="188" spans="1:17" x14ac:dyDescent="0.25">
      <c r="A188" s="207"/>
      <c r="B188" s="24" t="s">
        <v>157</v>
      </c>
      <c r="C188" s="151">
        <v>899.97</v>
      </c>
      <c r="D188" s="151">
        <v>0.27100000000000002</v>
      </c>
      <c r="E188" s="151">
        <v>3.9E-2</v>
      </c>
      <c r="F188" s="151">
        <v>4.4999999999999997E-3</v>
      </c>
      <c r="G188" s="151">
        <v>0</v>
      </c>
      <c r="H188" s="152">
        <v>0</v>
      </c>
      <c r="I188" s="152">
        <v>1</v>
      </c>
      <c r="J188" s="152">
        <v>0</v>
      </c>
      <c r="K188" s="152">
        <v>0</v>
      </c>
      <c r="L188" s="152">
        <v>0</v>
      </c>
      <c r="M188" s="162"/>
      <c r="N188" s="24"/>
      <c r="O188" s="162"/>
      <c r="P188" s="152"/>
      <c r="Q188" s="24"/>
    </row>
    <row r="189" spans="1:17" x14ac:dyDescent="0.25">
      <c r="A189" s="207"/>
      <c r="B189" s="24" t="s">
        <v>637</v>
      </c>
      <c r="C189" s="151">
        <v>1437.27</v>
      </c>
      <c r="D189" s="151">
        <v>0.16439999999999999</v>
      </c>
      <c r="E189" s="151">
        <v>0.1749</v>
      </c>
      <c r="F189" s="151">
        <v>8.09E-2</v>
      </c>
      <c r="G189" s="151">
        <v>0</v>
      </c>
      <c r="H189" s="152">
        <v>0</v>
      </c>
      <c r="I189" s="152">
        <v>1</v>
      </c>
      <c r="J189" s="152">
        <v>0</v>
      </c>
      <c r="K189" s="152">
        <v>0</v>
      </c>
      <c r="L189" s="152">
        <v>0</v>
      </c>
      <c r="M189" s="162"/>
      <c r="N189" s="24"/>
      <c r="O189" s="162"/>
      <c r="P189" s="152"/>
      <c r="Q189" s="24"/>
    </row>
    <row r="190" spans="1:17" x14ac:dyDescent="0.25">
      <c r="A190" s="207"/>
      <c r="B190" s="24" t="s">
        <v>158</v>
      </c>
      <c r="C190" s="151">
        <v>1158.8800000000001</v>
      </c>
      <c r="D190" s="151">
        <v>0.06</v>
      </c>
      <c r="E190" s="151">
        <v>0.02</v>
      </c>
      <c r="F190" s="151">
        <v>0.01</v>
      </c>
      <c r="G190" s="151">
        <v>0</v>
      </c>
      <c r="H190" s="152">
        <v>0</v>
      </c>
      <c r="I190" s="152">
        <v>1</v>
      </c>
      <c r="J190" s="152">
        <v>0</v>
      </c>
      <c r="K190" s="152">
        <v>0</v>
      </c>
      <c r="L190" s="152">
        <v>0</v>
      </c>
      <c r="M190" s="162"/>
      <c r="N190" s="24"/>
      <c r="O190" s="162"/>
      <c r="P190" s="152"/>
      <c r="Q190" s="24"/>
    </row>
    <row r="191" spans="1:17" x14ac:dyDescent="0.25">
      <c r="A191" s="207"/>
      <c r="B191" s="24" t="s">
        <v>665</v>
      </c>
      <c r="C191" s="151">
        <v>1400</v>
      </c>
      <c r="D191" s="151">
        <v>0.13800000000000001</v>
      </c>
      <c r="E191" s="151">
        <v>0.11600000000000001</v>
      </c>
      <c r="F191" s="151">
        <v>0.16500000000000001</v>
      </c>
      <c r="G191" s="151">
        <v>0</v>
      </c>
      <c r="H191" s="152">
        <v>0</v>
      </c>
      <c r="I191" s="152">
        <v>1</v>
      </c>
      <c r="J191" s="152">
        <v>0</v>
      </c>
      <c r="K191" s="152">
        <v>0</v>
      </c>
      <c r="L191" s="152">
        <v>0</v>
      </c>
      <c r="M191" s="162"/>
      <c r="N191" s="24"/>
      <c r="O191" s="162"/>
      <c r="P191" s="152"/>
      <c r="Q191" s="24"/>
    </row>
    <row r="192" spans="1:17" x14ac:dyDescent="0.25">
      <c r="A192" s="207"/>
      <c r="B192" s="24" t="s">
        <v>666</v>
      </c>
      <c r="C192" s="151">
        <v>1400</v>
      </c>
      <c r="D192" s="151">
        <v>0.13800000000000001</v>
      </c>
      <c r="E192" s="151">
        <v>0.11600000000000001</v>
      </c>
      <c r="F192" s="151">
        <v>0.16500000000000001</v>
      </c>
      <c r="G192" s="151">
        <v>0</v>
      </c>
      <c r="H192" s="152">
        <v>0</v>
      </c>
      <c r="I192" s="152">
        <v>1</v>
      </c>
      <c r="J192" s="152">
        <v>0</v>
      </c>
      <c r="K192" s="152">
        <v>0</v>
      </c>
      <c r="L192" s="152">
        <v>0</v>
      </c>
      <c r="M192" s="162"/>
      <c r="N192" s="24"/>
      <c r="O192" s="162"/>
      <c r="P192" s="152"/>
      <c r="Q192" s="24"/>
    </row>
    <row r="193" spans="1:17" x14ac:dyDescent="0.25">
      <c r="A193" s="207"/>
      <c r="B193" s="24" t="s">
        <v>159</v>
      </c>
      <c r="C193" s="151">
        <v>1086.4368999999999</v>
      </c>
      <c r="D193" s="151">
        <v>376.1640013</v>
      </c>
      <c r="E193" s="151">
        <v>7.4823120000000007E-2</v>
      </c>
      <c r="F193" s="151">
        <v>9.0969E-4</v>
      </c>
      <c r="G193" s="151">
        <v>0</v>
      </c>
      <c r="H193" s="152">
        <v>0</v>
      </c>
      <c r="I193" s="152">
        <v>1</v>
      </c>
      <c r="J193" s="152">
        <v>0</v>
      </c>
      <c r="K193" s="152">
        <v>0</v>
      </c>
      <c r="L193" s="152">
        <v>0</v>
      </c>
      <c r="M193" s="162"/>
      <c r="N193" s="24"/>
      <c r="O193" s="162"/>
      <c r="P193" s="152"/>
      <c r="Q193" s="24"/>
    </row>
    <row r="194" spans="1:17" x14ac:dyDescent="0.25">
      <c r="A194" s="207"/>
      <c r="B194" s="24" t="s">
        <v>247</v>
      </c>
      <c r="C194" s="151">
        <v>1427</v>
      </c>
      <c r="D194" s="151">
        <v>9.5000000000000001E-2</v>
      </c>
      <c r="E194" s="151">
        <v>0.10100000000000001</v>
      </c>
      <c r="F194" s="151">
        <v>5.1999999999999998E-2</v>
      </c>
      <c r="G194" s="151">
        <v>0</v>
      </c>
      <c r="H194" s="152">
        <v>0</v>
      </c>
      <c r="I194" s="152">
        <v>1</v>
      </c>
      <c r="J194" s="152">
        <v>0</v>
      </c>
      <c r="K194" s="152">
        <v>0</v>
      </c>
      <c r="L194" s="152">
        <v>0</v>
      </c>
      <c r="M194" s="162"/>
      <c r="N194" s="24"/>
      <c r="O194" s="162"/>
      <c r="P194" s="152"/>
      <c r="Q194" s="24"/>
    </row>
    <row r="195" spans="1:17" x14ac:dyDescent="0.25">
      <c r="A195" s="207"/>
      <c r="B195" s="24" t="s">
        <v>160</v>
      </c>
      <c r="C195" s="151">
        <v>1425.66</v>
      </c>
      <c r="D195" s="151">
        <v>1.36</v>
      </c>
      <c r="E195" s="151">
        <v>0.108</v>
      </c>
      <c r="F195" s="151">
        <v>8.8999999999999999E-3</v>
      </c>
      <c r="G195" s="151">
        <v>0</v>
      </c>
      <c r="H195" s="152">
        <v>0</v>
      </c>
      <c r="I195" s="152">
        <v>1</v>
      </c>
      <c r="J195" s="152">
        <v>0</v>
      </c>
      <c r="K195" s="152">
        <v>0</v>
      </c>
      <c r="L195" s="152">
        <v>0</v>
      </c>
      <c r="M195" s="162"/>
      <c r="N195" s="24"/>
      <c r="O195" s="162"/>
      <c r="P195" s="152"/>
      <c r="Q195" s="24"/>
    </row>
    <row r="196" spans="1:17" x14ac:dyDescent="0.25">
      <c r="A196" s="207"/>
      <c r="B196" s="24" t="s">
        <v>378</v>
      </c>
      <c r="C196" s="151">
        <v>7565</v>
      </c>
      <c r="D196" s="151">
        <v>1.82</v>
      </c>
      <c r="E196" s="151">
        <v>0.61</v>
      </c>
      <c r="F196" s="151">
        <v>69.42</v>
      </c>
      <c r="G196" s="151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1</v>
      </c>
      <c r="M196" s="162"/>
      <c r="N196" s="24"/>
      <c r="O196" s="162"/>
      <c r="P196" s="152"/>
      <c r="Q196" s="24"/>
    </row>
    <row r="197" spans="1:17" x14ac:dyDescent="0.25">
      <c r="A197" s="207"/>
      <c r="B197" s="24" t="s">
        <v>475</v>
      </c>
      <c r="C197" s="151">
        <v>1209.1099999999999</v>
      </c>
      <c r="D197" s="151">
        <v>0.14000000000000001</v>
      </c>
      <c r="E197" s="151">
        <v>3.9E-2</v>
      </c>
      <c r="F197" s="151">
        <v>6.0000000000000001E-3</v>
      </c>
      <c r="G197" s="151">
        <v>0</v>
      </c>
      <c r="H197" s="152">
        <v>0</v>
      </c>
      <c r="I197" s="152">
        <v>1</v>
      </c>
      <c r="J197" s="152">
        <v>0</v>
      </c>
      <c r="K197" s="152">
        <v>0</v>
      </c>
      <c r="L197" s="152">
        <v>0</v>
      </c>
      <c r="M197" s="162"/>
      <c r="N197" s="24"/>
      <c r="O197" s="162"/>
      <c r="P197" s="152"/>
      <c r="Q197" s="24"/>
    </row>
    <row r="198" spans="1:17" x14ac:dyDescent="0.25">
      <c r="A198" s="207"/>
      <c r="B198" s="24" t="s">
        <v>476</v>
      </c>
      <c r="C198" s="151">
        <v>1228.3499999999999</v>
      </c>
      <c r="D198" s="151">
        <v>0.13400000000000001</v>
      </c>
      <c r="E198" s="151">
        <v>1.6E-2</v>
      </c>
      <c r="F198" s="151">
        <v>6.0000000000000001E-3</v>
      </c>
      <c r="G198" s="151">
        <v>0</v>
      </c>
      <c r="H198" s="152">
        <v>0</v>
      </c>
      <c r="I198" s="152">
        <v>1</v>
      </c>
      <c r="J198" s="152">
        <v>0</v>
      </c>
      <c r="K198" s="152">
        <v>0</v>
      </c>
      <c r="L198" s="152">
        <v>0</v>
      </c>
      <c r="M198" s="162"/>
      <c r="N198" s="24"/>
      <c r="O198" s="162"/>
      <c r="P198" s="152"/>
      <c r="Q198" s="24"/>
    </row>
    <row r="199" spans="1:17" x14ac:dyDescent="0.25">
      <c r="A199" s="207"/>
      <c r="B199" s="24" t="s">
        <v>161</v>
      </c>
      <c r="C199" s="151">
        <v>4420</v>
      </c>
      <c r="D199" s="151">
        <v>2.89</v>
      </c>
      <c r="E199" s="151">
        <v>0.28999999999999998</v>
      </c>
      <c r="F199" s="151">
        <v>0.02</v>
      </c>
      <c r="G199" s="151">
        <v>0</v>
      </c>
      <c r="H199" s="152">
        <v>0</v>
      </c>
      <c r="I199" s="152">
        <v>1</v>
      </c>
      <c r="J199" s="152">
        <v>0</v>
      </c>
      <c r="K199" s="152">
        <v>0</v>
      </c>
      <c r="L199" s="152">
        <v>0</v>
      </c>
      <c r="M199" s="162"/>
      <c r="N199" s="24"/>
      <c r="O199" s="162"/>
      <c r="P199" s="152"/>
      <c r="Q199" s="24"/>
    </row>
    <row r="200" spans="1:17" x14ac:dyDescent="0.25">
      <c r="A200" s="207"/>
      <c r="B200" s="24" t="s">
        <v>212</v>
      </c>
      <c r="C200" s="151">
        <v>2.9058000000000002</v>
      </c>
      <c r="D200" s="151">
        <v>9.3619000000000003</v>
      </c>
      <c r="E200" s="151">
        <v>1.262</v>
      </c>
      <c r="F200" s="151">
        <v>9.7000000000000003E-3</v>
      </c>
      <c r="G200" s="151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1</v>
      </c>
      <c r="M200" s="162"/>
      <c r="N200" s="24"/>
      <c r="O200" s="162"/>
      <c r="P200" s="152"/>
      <c r="Q200" s="24"/>
    </row>
    <row r="201" spans="1:17" x14ac:dyDescent="0.25">
      <c r="A201" s="207"/>
      <c r="B201" s="24" t="s">
        <v>556</v>
      </c>
      <c r="C201" s="151">
        <v>1098.5730000000001</v>
      </c>
      <c r="D201" s="151">
        <v>0.311643</v>
      </c>
      <c r="E201" s="151">
        <v>6.1008E-2</v>
      </c>
      <c r="F201" s="151">
        <v>5.6849999999999999E-3</v>
      </c>
      <c r="G201" s="151">
        <v>0</v>
      </c>
      <c r="H201" s="152">
        <v>0</v>
      </c>
      <c r="I201" s="152">
        <v>1</v>
      </c>
      <c r="J201" s="152">
        <v>0</v>
      </c>
      <c r="K201" s="152">
        <v>0</v>
      </c>
      <c r="L201" s="152">
        <v>0</v>
      </c>
      <c r="M201" s="162"/>
      <c r="N201" s="24"/>
      <c r="O201" s="162"/>
      <c r="P201" s="152"/>
      <c r="Q201" s="24"/>
    </row>
    <row r="202" spans="1:17" x14ac:dyDescent="0.25">
      <c r="A202" s="207"/>
      <c r="B202" s="24" t="s">
        <v>557</v>
      </c>
      <c r="C202" s="151">
        <v>1097.3879999999999</v>
      </c>
      <c r="D202" s="151">
        <v>0.353269</v>
      </c>
      <c r="E202" s="151">
        <v>6.1373999999999998E-2</v>
      </c>
      <c r="F202" s="151">
        <v>5.5389999999999997E-3</v>
      </c>
      <c r="G202" s="151">
        <v>0</v>
      </c>
      <c r="H202" s="152">
        <v>0</v>
      </c>
      <c r="I202" s="152">
        <v>1</v>
      </c>
      <c r="J202" s="152">
        <v>0</v>
      </c>
      <c r="K202" s="152">
        <v>0</v>
      </c>
      <c r="L202" s="152">
        <v>0</v>
      </c>
      <c r="M202" s="162"/>
      <c r="N202" s="24"/>
      <c r="O202" s="162"/>
      <c r="P202" s="152"/>
      <c r="Q202" s="24"/>
    </row>
    <row r="203" spans="1:17" x14ac:dyDescent="0.25">
      <c r="A203" s="207"/>
      <c r="B203" s="24" t="s">
        <v>477</v>
      </c>
      <c r="C203" s="151">
        <v>0</v>
      </c>
      <c r="D203" s="151">
        <v>0</v>
      </c>
      <c r="E203" s="151">
        <v>0</v>
      </c>
      <c r="F203" s="151">
        <v>0</v>
      </c>
      <c r="G203" s="151">
        <v>0</v>
      </c>
      <c r="H203" s="152">
        <v>0</v>
      </c>
      <c r="I203" s="152">
        <v>0</v>
      </c>
      <c r="J203" s="152">
        <v>0</v>
      </c>
      <c r="K203" s="152">
        <v>0</v>
      </c>
      <c r="L203" s="152">
        <v>1</v>
      </c>
      <c r="M203" s="162"/>
      <c r="N203" s="24"/>
      <c r="O203" s="162"/>
      <c r="P203" s="152"/>
      <c r="Q203" s="24"/>
    </row>
    <row r="204" spans="1:17" x14ac:dyDescent="0.25">
      <c r="A204" s="207"/>
      <c r="B204" s="24" t="s">
        <v>558</v>
      </c>
      <c r="C204" s="151">
        <v>0</v>
      </c>
      <c r="D204" s="151">
        <v>0</v>
      </c>
      <c r="E204" s="151">
        <v>0</v>
      </c>
      <c r="F204" s="151">
        <v>0</v>
      </c>
      <c r="G204" s="151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1</v>
      </c>
      <c r="M204" s="162"/>
      <c r="N204" s="24"/>
      <c r="O204" s="162"/>
      <c r="P204" s="152"/>
      <c r="Q204" s="24"/>
    </row>
    <row r="205" spans="1:17" x14ac:dyDescent="0.25">
      <c r="A205" s="207"/>
      <c r="B205" s="24" t="s">
        <v>478</v>
      </c>
      <c r="C205" s="151">
        <v>1314.0703020000001</v>
      </c>
      <c r="D205" s="151">
        <v>9.6375000000000002E-2</v>
      </c>
      <c r="E205" s="151">
        <v>7.9828999999999997E-2</v>
      </c>
      <c r="F205" s="151">
        <v>6.6350000000000003E-3</v>
      </c>
      <c r="G205" s="151">
        <v>0</v>
      </c>
      <c r="H205" s="152">
        <v>0</v>
      </c>
      <c r="I205" s="152">
        <v>1</v>
      </c>
      <c r="J205" s="152">
        <v>0</v>
      </c>
      <c r="K205" s="152">
        <v>0</v>
      </c>
      <c r="L205" s="152">
        <v>0</v>
      </c>
      <c r="M205" s="162"/>
      <c r="N205" s="24"/>
      <c r="O205" s="162"/>
      <c r="P205" s="152"/>
      <c r="Q205" s="24"/>
    </row>
    <row r="206" spans="1:17" x14ac:dyDescent="0.25">
      <c r="A206" s="207"/>
      <c r="B206" s="24" t="s">
        <v>166</v>
      </c>
      <c r="C206" s="151">
        <v>922.02165600000001</v>
      </c>
      <c r="D206" s="151">
        <v>0.12249500000000001</v>
      </c>
      <c r="E206" s="151">
        <v>4.4630999999999997E-2</v>
      </c>
      <c r="F206" s="151">
        <v>4.6560000000000004E-3</v>
      </c>
      <c r="G206" s="151">
        <v>0</v>
      </c>
      <c r="H206" s="152">
        <v>0</v>
      </c>
      <c r="I206" s="152">
        <v>1</v>
      </c>
      <c r="J206" s="152">
        <v>0</v>
      </c>
      <c r="K206" s="152">
        <v>0</v>
      </c>
      <c r="L206" s="152">
        <v>0</v>
      </c>
      <c r="M206" s="162"/>
      <c r="N206" s="24"/>
      <c r="O206" s="162"/>
      <c r="P206" s="152"/>
      <c r="Q206" s="24"/>
    </row>
    <row r="207" spans="1:17" x14ac:dyDescent="0.25">
      <c r="A207" s="207"/>
      <c r="B207" s="24" t="s">
        <v>380</v>
      </c>
      <c r="C207" s="151">
        <v>0</v>
      </c>
      <c r="D207" s="151">
        <v>0</v>
      </c>
      <c r="E207" s="151">
        <v>0</v>
      </c>
      <c r="F207" s="151">
        <v>0</v>
      </c>
      <c r="G207" s="151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1</v>
      </c>
      <c r="M207" s="162"/>
      <c r="N207" s="24"/>
      <c r="O207" s="162"/>
      <c r="P207" s="152"/>
      <c r="Q207" s="24"/>
    </row>
    <row r="208" spans="1:17" x14ac:dyDescent="0.25">
      <c r="A208" s="207"/>
      <c r="B208" s="24" t="s">
        <v>667</v>
      </c>
      <c r="C208" s="151">
        <v>1395.1466720000001</v>
      </c>
      <c r="D208" s="151">
        <v>4.8539999999999998E-3</v>
      </c>
      <c r="E208" s="151">
        <v>3.058E-3</v>
      </c>
      <c r="F208" s="151">
        <v>7.0080000000000003E-3</v>
      </c>
      <c r="G208" s="151">
        <v>0</v>
      </c>
      <c r="H208" s="152">
        <v>0</v>
      </c>
      <c r="I208" s="152">
        <v>1</v>
      </c>
      <c r="J208" s="152">
        <v>0</v>
      </c>
      <c r="K208" s="152">
        <v>0</v>
      </c>
      <c r="L208" s="152">
        <v>0</v>
      </c>
      <c r="M208" s="162"/>
      <c r="N208" s="24"/>
      <c r="O208" s="162"/>
      <c r="P208" s="152"/>
      <c r="Q208" s="24"/>
    </row>
    <row r="209" spans="1:17" x14ac:dyDescent="0.25">
      <c r="A209" s="207"/>
      <c r="B209" s="24" t="s">
        <v>382</v>
      </c>
      <c r="C209" s="151">
        <v>0</v>
      </c>
      <c r="D209" s="151">
        <v>0</v>
      </c>
      <c r="E209" s="151">
        <v>0</v>
      </c>
      <c r="F209" s="151">
        <v>0</v>
      </c>
      <c r="G209" s="151">
        <v>0</v>
      </c>
      <c r="H209" s="152">
        <v>0</v>
      </c>
      <c r="I209" s="152">
        <v>0</v>
      </c>
      <c r="J209" s="152">
        <v>0</v>
      </c>
      <c r="K209" s="152">
        <v>0</v>
      </c>
      <c r="L209" s="152">
        <v>1</v>
      </c>
      <c r="M209" s="162"/>
      <c r="N209" s="24"/>
      <c r="O209" s="162"/>
      <c r="P209" s="152"/>
      <c r="Q209" s="24"/>
    </row>
    <row r="210" spans="1:17" x14ac:dyDescent="0.25">
      <c r="A210" s="207"/>
      <c r="B210" s="24" t="s">
        <v>480</v>
      </c>
      <c r="C210" s="151">
        <v>0</v>
      </c>
      <c r="D210" s="151">
        <v>0</v>
      </c>
      <c r="E210" s="151">
        <v>0</v>
      </c>
      <c r="F210" s="151">
        <v>0</v>
      </c>
      <c r="G210" s="151">
        <v>0</v>
      </c>
      <c r="H210" s="152">
        <v>0</v>
      </c>
      <c r="I210" s="152">
        <v>0</v>
      </c>
      <c r="J210" s="152">
        <v>0</v>
      </c>
      <c r="K210" s="152">
        <v>0</v>
      </c>
      <c r="L210" s="152">
        <v>1</v>
      </c>
      <c r="M210" s="162"/>
      <c r="N210" s="24"/>
      <c r="O210" s="162"/>
      <c r="P210" s="152"/>
      <c r="Q210" s="24"/>
    </row>
    <row r="211" spans="1:17" x14ac:dyDescent="0.25">
      <c r="A211" s="207"/>
      <c r="B211" s="24" t="s">
        <v>560</v>
      </c>
      <c r="C211" s="151">
        <v>1556.3440000000001</v>
      </c>
      <c r="D211" s="151">
        <v>4.0787000000000004</v>
      </c>
      <c r="E211" s="151">
        <v>2.64E-2</v>
      </c>
      <c r="F211" s="151">
        <v>5.7000000000000002E-3</v>
      </c>
      <c r="G211" s="151">
        <v>0</v>
      </c>
      <c r="H211" s="152">
        <v>0</v>
      </c>
      <c r="I211" s="152">
        <v>1</v>
      </c>
      <c r="J211" s="152">
        <v>0</v>
      </c>
      <c r="K211" s="152">
        <v>0</v>
      </c>
      <c r="L211" s="152">
        <v>0</v>
      </c>
      <c r="M211" s="162"/>
      <c r="N211" s="24"/>
      <c r="O211" s="162"/>
      <c r="P211" s="152"/>
      <c r="Q211" s="24"/>
    </row>
    <row r="212" spans="1:17" x14ac:dyDescent="0.25">
      <c r="A212" s="207"/>
      <c r="B212" s="24" t="s">
        <v>169</v>
      </c>
      <c r="C212" s="151">
        <v>373.59</v>
      </c>
      <c r="D212" s="151">
        <v>0.05</v>
      </c>
      <c r="E212" s="151">
        <v>0.01</v>
      </c>
      <c r="F212" s="151">
        <v>2E-3</v>
      </c>
      <c r="G212" s="151">
        <v>0</v>
      </c>
      <c r="H212" s="152">
        <v>0</v>
      </c>
      <c r="I212" s="152">
        <v>1</v>
      </c>
      <c r="J212" s="152">
        <v>0</v>
      </c>
      <c r="K212" s="152">
        <v>0</v>
      </c>
      <c r="L212" s="152">
        <v>0</v>
      </c>
      <c r="M212" s="162"/>
      <c r="N212" s="24"/>
      <c r="O212" s="162"/>
      <c r="P212" s="152"/>
      <c r="Q212" s="24"/>
    </row>
    <row r="213" spans="1:17" x14ac:dyDescent="0.25">
      <c r="A213" s="207"/>
      <c r="B213" s="24" t="s">
        <v>190</v>
      </c>
      <c r="C213" s="151">
        <v>863.07</v>
      </c>
      <c r="D213" s="151">
        <v>0.18</v>
      </c>
      <c r="E213" s="151">
        <v>0.05</v>
      </c>
      <c r="F213" s="151">
        <v>4.0000000000000001E-3</v>
      </c>
      <c r="G213" s="151">
        <v>0</v>
      </c>
      <c r="H213" s="152">
        <v>0</v>
      </c>
      <c r="I213" s="152">
        <v>1</v>
      </c>
      <c r="J213" s="152">
        <v>0</v>
      </c>
      <c r="K213" s="152">
        <v>0</v>
      </c>
      <c r="L213" s="152">
        <v>0</v>
      </c>
      <c r="M213" s="162"/>
      <c r="N213" s="24"/>
      <c r="O213" s="162"/>
      <c r="P213" s="152"/>
      <c r="Q213" s="24"/>
    </row>
    <row r="214" spans="1:17" x14ac:dyDescent="0.25">
      <c r="A214" s="207"/>
      <c r="B214" s="24" t="s">
        <v>289</v>
      </c>
      <c r="C214" s="151">
        <v>821.85400000000004</v>
      </c>
      <c r="D214" s="151">
        <v>3.5000000000000003E-2</v>
      </c>
      <c r="E214" s="151">
        <v>1.7999999999999999E-2</v>
      </c>
      <c r="F214" s="151">
        <v>4.0000000000000001E-3</v>
      </c>
      <c r="G214" s="151">
        <v>0</v>
      </c>
      <c r="H214" s="152">
        <v>0</v>
      </c>
      <c r="I214" s="152">
        <v>1</v>
      </c>
      <c r="J214" s="152">
        <v>0</v>
      </c>
      <c r="K214" s="152">
        <v>0</v>
      </c>
      <c r="L214" s="152">
        <v>0</v>
      </c>
      <c r="M214" s="162"/>
      <c r="N214" s="24"/>
      <c r="O214" s="162"/>
      <c r="P214" s="152"/>
      <c r="Q214" s="24"/>
    </row>
    <row r="215" spans="1:17" x14ac:dyDescent="0.25">
      <c r="A215" s="208"/>
      <c r="B215" s="24" t="s">
        <v>642</v>
      </c>
      <c r="C215" s="151">
        <v>0</v>
      </c>
      <c r="D215" s="151">
        <v>0</v>
      </c>
      <c r="E215" s="151">
        <v>0</v>
      </c>
      <c r="F215" s="151">
        <v>0</v>
      </c>
      <c r="G215" s="151">
        <v>0</v>
      </c>
      <c r="H215" s="152">
        <v>0</v>
      </c>
      <c r="I215" s="152">
        <v>0</v>
      </c>
      <c r="J215" s="152">
        <v>0</v>
      </c>
      <c r="K215" s="152">
        <v>0</v>
      </c>
      <c r="L215" s="152">
        <v>1</v>
      </c>
      <c r="M215" s="162"/>
      <c r="N215" s="24"/>
      <c r="O215" s="162"/>
      <c r="P215" s="152"/>
      <c r="Q215" s="24"/>
    </row>
    <row r="216" spans="1:17" x14ac:dyDescent="0.25">
      <c r="A216" s="203" t="s">
        <v>686</v>
      </c>
      <c r="B216" s="24" t="s">
        <v>426</v>
      </c>
      <c r="C216" s="151">
        <v>0</v>
      </c>
      <c r="D216" s="151">
        <v>0</v>
      </c>
      <c r="E216" s="151">
        <v>0</v>
      </c>
      <c r="F216" s="151">
        <v>0</v>
      </c>
      <c r="G216" s="151">
        <v>0</v>
      </c>
      <c r="H216" s="152">
        <v>0</v>
      </c>
      <c r="I216" s="152">
        <v>0</v>
      </c>
      <c r="J216" s="152">
        <v>0</v>
      </c>
      <c r="K216" s="152">
        <v>1</v>
      </c>
      <c r="L216" s="152">
        <v>0</v>
      </c>
      <c r="M216" s="162"/>
      <c r="N216" s="24"/>
      <c r="O216" s="162"/>
      <c r="P216" s="152"/>
      <c r="Q216" s="24"/>
    </row>
    <row r="217" spans="1:17" x14ac:dyDescent="0.25">
      <c r="A217" s="204"/>
      <c r="B217" s="24" t="s">
        <v>572</v>
      </c>
      <c r="C217" s="151">
        <v>0</v>
      </c>
      <c r="D217" s="151">
        <v>0</v>
      </c>
      <c r="E217" s="151">
        <v>0</v>
      </c>
      <c r="F217" s="151">
        <v>0</v>
      </c>
      <c r="G217" s="151">
        <v>0</v>
      </c>
      <c r="H217" s="152">
        <v>0</v>
      </c>
      <c r="I217" s="152">
        <v>0</v>
      </c>
      <c r="J217" s="152">
        <v>0</v>
      </c>
      <c r="K217" s="152">
        <v>1</v>
      </c>
      <c r="L217" s="152">
        <v>0</v>
      </c>
      <c r="M217" s="162"/>
      <c r="N217" s="24"/>
      <c r="O217" s="162"/>
      <c r="P217" s="152"/>
      <c r="Q217" s="24"/>
    </row>
    <row r="218" spans="1:17" x14ac:dyDescent="0.25">
      <c r="A218" s="204"/>
      <c r="B218" s="24" t="s">
        <v>435</v>
      </c>
      <c r="C218" s="151">
        <v>0</v>
      </c>
      <c r="D218" s="151">
        <v>0</v>
      </c>
      <c r="E218" s="151">
        <v>0</v>
      </c>
      <c r="F218" s="151">
        <v>0</v>
      </c>
      <c r="G218" s="151">
        <v>0</v>
      </c>
      <c r="H218" s="152">
        <v>0</v>
      </c>
      <c r="I218" s="152">
        <v>0</v>
      </c>
      <c r="J218" s="152">
        <v>0</v>
      </c>
      <c r="K218" s="152">
        <v>1</v>
      </c>
      <c r="L218" s="152">
        <v>0</v>
      </c>
      <c r="M218" s="162"/>
      <c r="N218" s="162"/>
      <c r="O218" s="162"/>
      <c r="P218" s="152"/>
      <c r="Q218" s="24"/>
    </row>
    <row r="219" spans="1:17" x14ac:dyDescent="0.25">
      <c r="A219" s="204"/>
      <c r="B219" s="24" t="s">
        <v>385</v>
      </c>
      <c r="C219" s="151">
        <v>0</v>
      </c>
      <c r="D219" s="151">
        <v>0</v>
      </c>
      <c r="E219" s="151">
        <v>0</v>
      </c>
      <c r="F219" s="151">
        <v>0</v>
      </c>
      <c r="G219" s="151">
        <v>0</v>
      </c>
      <c r="H219" s="152">
        <v>0</v>
      </c>
      <c r="I219" s="152">
        <v>0</v>
      </c>
      <c r="J219" s="152">
        <v>0</v>
      </c>
      <c r="K219" s="152">
        <v>1</v>
      </c>
      <c r="L219" s="152">
        <v>0</v>
      </c>
      <c r="M219" s="162"/>
      <c r="N219" s="162"/>
      <c r="O219" s="162"/>
      <c r="P219" s="152"/>
      <c r="Q219" s="24"/>
    </row>
    <row r="220" spans="1:17" x14ac:dyDescent="0.25">
      <c r="A220" s="204"/>
      <c r="B220" s="24" t="s">
        <v>573</v>
      </c>
      <c r="C220" s="151">
        <v>0</v>
      </c>
      <c r="D220" s="151">
        <v>0</v>
      </c>
      <c r="E220" s="151">
        <v>0</v>
      </c>
      <c r="F220" s="151">
        <v>0</v>
      </c>
      <c r="G220" s="151">
        <v>0</v>
      </c>
      <c r="H220" s="152">
        <v>0</v>
      </c>
      <c r="I220" s="152">
        <v>0</v>
      </c>
      <c r="J220" s="152">
        <v>0</v>
      </c>
      <c r="K220" s="152">
        <v>1</v>
      </c>
      <c r="L220" s="152">
        <v>0</v>
      </c>
      <c r="M220" s="162"/>
      <c r="N220" s="162"/>
      <c r="O220" s="162"/>
      <c r="P220" s="152"/>
      <c r="Q220" s="24"/>
    </row>
    <row r="221" spans="1:17" x14ac:dyDescent="0.25">
      <c r="A221" s="204"/>
      <c r="B221" s="24" t="s">
        <v>290</v>
      </c>
      <c r="C221" s="151">
        <v>0</v>
      </c>
      <c r="D221" s="151">
        <v>0</v>
      </c>
      <c r="E221" s="151">
        <v>0</v>
      </c>
      <c r="F221" s="151">
        <v>0</v>
      </c>
      <c r="G221" s="151">
        <v>0</v>
      </c>
      <c r="H221" s="152">
        <v>0</v>
      </c>
      <c r="I221" s="152">
        <v>0</v>
      </c>
      <c r="J221" s="152">
        <v>0</v>
      </c>
      <c r="K221" s="152">
        <v>1</v>
      </c>
      <c r="L221" s="152">
        <v>0</v>
      </c>
      <c r="M221" s="162"/>
      <c r="N221" s="162"/>
      <c r="O221" s="162"/>
      <c r="P221" s="152"/>
      <c r="Q221" s="24"/>
    </row>
    <row r="222" spans="1:17" x14ac:dyDescent="0.25">
      <c r="A222" s="204"/>
      <c r="B222" s="24" t="s">
        <v>327</v>
      </c>
      <c r="C222" s="151">
        <v>0</v>
      </c>
      <c r="D222" s="151">
        <v>0</v>
      </c>
      <c r="E222" s="151">
        <v>0</v>
      </c>
      <c r="F222" s="151">
        <v>0</v>
      </c>
      <c r="G222" s="151">
        <v>0</v>
      </c>
      <c r="H222" s="152">
        <v>0</v>
      </c>
      <c r="I222" s="152">
        <v>0</v>
      </c>
      <c r="J222" s="152">
        <v>0</v>
      </c>
      <c r="K222" s="152">
        <v>1</v>
      </c>
      <c r="L222" s="152">
        <v>0</v>
      </c>
      <c r="M222" s="162"/>
      <c r="N222" s="162"/>
      <c r="O222" s="162"/>
      <c r="P222" s="152"/>
      <c r="Q222" s="24"/>
    </row>
    <row r="223" spans="1:17" x14ac:dyDescent="0.25">
      <c r="A223" s="204"/>
      <c r="B223" s="24" t="s">
        <v>574</v>
      </c>
      <c r="C223" s="151">
        <v>0</v>
      </c>
      <c r="D223" s="151">
        <v>0</v>
      </c>
      <c r="E223" s="151">
        <v>0</v>
      </c>
      <c r="F223" s="151">
        <v>0</v>
      </c>
      <c r="G223" s="151">
        <v>0</v>
      </c>
      <c r="H223" s="152">
        <v>0</v>
      </c>
      <c r="I223" s="152">
        <v>0</v>
      </c>
      <c r="J223" s="152">
        <v>0</v>
      </c>
      <c r="K223" s="152">
        <v>1</v>
      </c>
      <c r="L223" s="152">
        <v>0</v>
      </c>
      <c r="M223" s="162"/>
      <c r="N223" s="162"/>
      <c r="O223" s="162"/>
      <c r="P223" s="152"/>
      <c r="Q223" s="24"/>
    </row>
    <row r="224" spans="1:17" x14ac:dyDescent="0.25">
      <c r="A224" s="204"/>
      <c r="B224" s="24" t="s">
        <v>387</v>
      </c>
      <c r="C224" s="151">
        <v>0</v>
      </c>
      <c r="D224" s="151">
        <v>0</v>
      </c>
      <c r="E224" s="151">
        <v>0</v>
      </c>
      <c r="F224" s="151">
        <v>0</v>
      </c>
      <c r="G224" s="151">
        <v>0</v>
      </c>
      <c r="H224" s="152">
        <v>0</v>
      </c>
      <c r="I224" s="152">
        <v>0</v>
      </c>
      <c r="J224" s="152">
        <v>0</v>
      </c>
      <c r="K224" s="152">
        <v>1</v>
      </c>
      <c r="L224" s="152">
        <v>0</v>
      </c>
      <c r="M224" s="162"/>
      <c r="N224" s="162"/>
      <c r="O224" s="162"/>
      <c r="P224" s="152"/>
      <c r="Q224" s="24"/>
    </row>
    <row r="225" spans="1:17" x14ac:dyDescent="0.25">
      <c r="A225" s="204"/>
      <c r="B225" s="24" t="s">
        <v>56</v>
      </c>
      <c r="C225" s="151">
        <v>0</v>
      </c>
      <c r="D225" s="151">
        <v>0</v>
      </c>
      <c r="E225" s="151">
        <v>0</v>
      </c>
      <c r="F225" s="151">
        <v>0</v>
      </c>
      <c r="G225" s="151">
        <v>0</v>
      </c>
      <c r="H225" s="152">
        <v>0</v>
      </c>
      <c r="I225" s="152">
        <v>0</v>
      </c>
      <c r="J225" s="152">
        <v>0</v>
      </c>
      <c r="K225" s="152">
        <v>1</v>
      </c>
      <c r="L225" s="152">
        <v>0</v>
      </c>
      <c r="M225" s="162"/>
      <c r="N225" s="162"/>
      <c r="O225" s="162"/>
      <c r="P225" s="152"/>
      <c r="Q225" s="24"/>
    </row>
    <row r="226" spans="1:17" x14ac:dyDescent="0.25">
      <c r="A226" s="204"/>
      <c r="B226" s="24" t="s">
        <v>388</v>
      </c>
      <c r="C226" s="151">
        <v>0</v>
      </c>
      <c r="D226" s="151">
        <v>0</v>
      </c>
      <c r="E226" s="151">
        <v>0</v>
      </c>
      <c r="F226" s="151">
        <v>0</v>
      </c>
      <c r="G226" s="151">
        <v>0</v>
      </c>
      <c r="H226" s="152">
        <v>0</v>
      </c>
      <c r="I226" s="152">
        <v>0</v>
      </c>
      <c r="J226" s="152">
        <v>0</v>
      </c>
      <c r="K226" s="152">
        <v>1</v>
      </c>
      <c r="L226" s="152">
        <v>0</v>
      </c>
      <c r="M226" s="162"/>
      <c r="N226" s="162"/>
      <c r="O226" s="162"/>
      <c r="P226" s="152"/>
      <c r="Q226" s="24"/>
    </row>
    <row r="227" spans="1:17" x14ac:dyDescent="0.25">
      <c r="A227" s="204"/>
      <c r="B227" s="24" t="s">
        <v>502</v>
      </c>
      <c r="C227" s="151">
        <v>0</v>
      </c>
      <c r="D227" s="151">
        <v>0</v>
      </c>
      <c r="E227" s="151">
        <v>0</v>
      </c>
      <c r="F227" s="151">
        <v>0</v>
      </c>
      <c r="G227" s="151">
        <v>0</v>
      </c>
      <c r="H227" s="152">
        <v>0</v>
      </c>
      <c r="I227" s="152">
        <v>0</v>
      </c>
      <c r="J227" s="152">
        <v>0</v>
      </c>
      <c r="K227" s="152">
        <v>1</v>
      </c>
      <c r="L227" s="152">
        <v>0</v>
      </c>
      <c r="M227" s="162"/>
      <c r="N227" s="162"/>
      <c r="O227" s="162"/>
      <c r="P227" s="152"/>
      <c r="Q227" s="24"/>
    </row>
    <row r="228" spans="1:17" x14ac:dyDescent="0.25">
      <c r="A228" s="204"/>
      <c r="B228" s="24" t="s">
        <v>503</v>
      </c>
      <c r="C228" s="151">
        <v>0</v>
      </c>
      <c r="D228" s="151">
        <v>0</v>
      </c>
      <c r="E228" s="151">
        <v>0</v>
      </c>
      <c r="F228" s="151">
        <v>0</v>
      </c>
      <c r="G228" s="151">
        <v>0</v>
      </c>
      <c r="H228" s="152">
        <v>0</v>
      </c>
      <c r="I228" s="152">
        <v>0</v>
      </c>
      <c r="J228" s="152">
        <v>0</v>
      </c>
      <c r="K228" s="152">
        <v>1</v>
      </c>
      <c r="L228" s="152">
        <v>0</v>
      </c>
      <c r="M228" s="162"/>
      <c r="N228" s="162"/>
      <c r="O228" s="162"/>
      <c r="P228" s="152"/>
      <c r="Q228" s="24"/>
    </row>
    <row r="229" spans="1:17" x14ac:dyDescent="0.25">
      <c r="A229" s="204"/>
      <c r="B229" s="24" t="s">
        <v>670</v>
      </c>
      <c r="C229" s="151">
        <v>0</v>
      </c>
      <c r="D229" s="151">
        <v>0</v>
      </c>
      <c r="E229" s="151">
        <v>0</v>
      </c>
      <c r="F229" s="151">
        <v>0</v>
      </c>
      <c r="G229" s="151">
        <v>0</v>
      </c>
      <c r="H229" s="152">
        <v>0</v>
      </c>
      <c r="I229" s="152">
        <v>0</v>
      </c>
      <c r="J229" s="152">
        <v>0</v>
      </c>
      <c r="K229" s="152">
        <v>1</v>
      </c>
      <c r="L229" s="152">
        <v>0</v>
      </c>
      <c r="M229" s="162"/>
      <c r="N229" s="24"/>
      <c r="O229" s="162"/>
      <c r="P229" s="152"/>
      <c r="Q229" s="24"/>
    </row>
    <row r="230" spans="1:17" x14ac:dyDescent="0.25">
      <c r="A230" s="204"/>
      <c r="B230" s="24" t="s">
        <v>253</v>
      </c>
      <c r="C230" s="151">
        <v>0</v>
      </c>
      <c r="D230" s="151">
        <v>0</v>
      </c>
      <c r="E230" s="151">
        <v>0</v>
      </c>
      <c r="F230" s="151">
        <v>0</v>
      </c>
      <c r="G230" s="151">
        <v>0</v>
      </c>
      <c r="H230" s="152">
        <v>0</v>
      </c>
      <c r="I230" s="152">
        <v>0</v>
      </c>
      <c r="J230" s="152">
        <v>0</v>
      </c>
      <c r="K230" s="152">
        <v>1</v>
      </c>
      <c r="L230" s="152">
        <v>0</v>
      </c>
      <c r="M230" s="162"/>
      <c r="N230" s="162"/>
      <c r="O230" s="162"/>
      <c r="P230" s="152"/>
      <c r="Q230" s="24"/>
    </row>
    <row r="231" spans="1:17" x14ac:dyDescent="0.25">
      <c r="A231" s="204"/>
      <c r="B231" s="24" t="s">
        <v>483</v>
      </c>
      <c r="C231" s="151">
        <v>0</v>
      </c>
      <c r="D231" s="151">
        <v>0</v>
      </c>
      <c r="E231" s="151">
        <v>0</v>
      </c>
      <c r="F231" s="151">
        <v>0</v>
      </c>
      <c r="G231" s="151">
        <v>0</v>
      </c>
      <c r="H231" s="152">
        <v>0</v>
      </c>
      <c r="I231" s="152">
        <v>0</v>
      </c>
      <c r="J231" s="152">
        <v>0</v>
      </c>
      <c r="K231" s="152">
        <v>1</v>
      </c>
      <c r="L231" s="152">
        <v>0</v>
      </c>
      <c r="M231" s="162"/>
      <c r="N231" s="24"/>
      <c r="O231" s="162"/>
      <c r="P231" s="152"/>
      <c r="Q231" s="24"/>
    </row>
    <row r="232" spans="1:17" x14ac:dyDescent="0.25">
      <c r="A232" s="204"/>
      <c r="B232" s="24" t="s">
        <v>214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2">
        <v>0</v>
      </c>
      <c r="I232" s="152">
        <v>0</v>
      </c>
      <c r="J232" s="152">
        <v>0</v>
      </c>
      <c r="K232" s="152">
        <v>1</v>
      </c>
      <c r="L232" s="152">
        <v>0</v>
      </c>
      <c r="M232" s="162"/>
      <c r="N232" s="162"/>
      <c r="O232" s="162"/>
      <c r="P232" s="152"/>
      <c r="Q232" s="24"/>
    </row>
    <row r="233" spans="1:17" x14ac:dyDescent="0.25">
      <c r="A233" s="204"/>
      <c r="B233" s="24" t="s">
        <v>215</v>
      </c>
      <c r="C233" s="151">
        <v>0</v>
      </c>
      <c r="D233" s="151">
        <v>0</v>
      </c>
      <c r="E233" s="151">
        <v>0</v>
      </c>
      <c r="F233" s="151">
        <v>0</v>
      </c>
      <c r="G233" s="151">
        <v>0</v>
      </c>
      <c r="H233" s="152">
        <v>0</v>
      </c>
      <c r="I233" s="152">
        <v>0</v>
      </c>
      <c r="J233" s="152">
        <v>0</v>
      </c>
      <c r="K233" s="152">
        <v>1</v>
      </c>
      <c r="L233" s="152">
        <v>0</v>
      </c>
      <c r="M233" s="162"/>
      <c r="N233" s="162"/>
      <c r="O233" s="162"/>
      <c r="P233" s="152"/>
      <c r="Q233" s="24"/>
    </row>
    <row r="234" spans="1:17" x14ac:dyDescent="0.25">
      <c r="A234" s="204"/>
      <c r="B234" s="24" t="s">
        <v>216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2">
        <v>0</v>
      </c>
      <c r="I234" s="152">
        <v>0</v>
      </c>
      <c r="J234" s="152">
        <v>0</v>
      </c>
      <c r="K234" s="152">
        <v>1</v>
      </c>
      <c r="L234" s="152">
        <v>0</v>
      </c>
      <c r="M234" s="162"/>
      <c r="N234" s="162"/>
      <c r="O234" s="162"/>
      <c r="P234" s="152"/>
      <c r="Q234" s="24"/>
    </row>
    <row r="235" spans="1:17" x14ac:dyDescent="0.25">
      <c r="A235" s="204"/>
      <c r="B235" s="24" t="s">
        <v>389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2">
        <v>0</v>
      </c>
      <c r="I235" s="152">
        <v>0</v>
      </c>
      <c r="J235" s="152">
        <v>0</v>
      </c>
      <c r="K235" s="152">
        <v>1</v>
      </c>
      <c r="L235" s="152">
        <v>0</v>
      </c>
      <c r="M235" s="162"/>
      <c r="N235" s="162"/>
      <c r="O235" s="162"/>
      <c r="P235" s="152"/>
      <c r="Q235" s="24"/>
    </row>
    <row r="236" spans="1:17" x14ac:dyDescent="0.25">
      <c r="A236" s="204"/>
      <c r="B236" s="24" t="s">
        <v>562</v>
      </c>
      <c r="C236" s="151">
        <v>0</v>
      </c>
      <c r="D236" s="151">
        <v>0</v>
      </c>
      <c r="E236" s="151">
        <v>0</v>
      </c>
      <c r="F236" s="151">
        <v>0</v>
      </c>
      <c r="G236" s="151">
        <v>0</v>
      </c>
      <c r="H236" s="152">
        <v>0</v>
      </c>
      <c r="I236" s="152">
        <v>0</v>
      </c>
      <c r="J236" s="152">
        <v>0</v>
      </c>
      <c r="K236" s="152">
        <v>1</v>
      </c>
      <c r="L236" s="152">
        <v>0</v>
      </c>
      <c r="M236" s="162"/>
      <c r="N236" s="24"/>
      <c r="O236" s="162"/>
      <c r="P236" s="152"/>
      <c r="Q236" s="24"/>
    </row>
    <row r="237" spans="1:17" x14ac:dyDescent="0.25">
      <c r="A237" s="204"/>
      <c r="B237" s="24" t="s">
        <v>671</v>
      </c>
      <c r="C237" s="151">
        <v>0</v>
      </c>
      <c r="D237" s="151">
        <v>0</v>
      </c>
      <c r="E237" s="151">
        <v>0</v>
      </c>
      <c r="F237" s="151">
        <v>0</v>
      </c>
      <c r="G237" s="151">
        <v>0</v>
      </c>
      <c r="H237" s="152">
        <v>0</v>
      </c>
      <c r="I237" s="152">
        <v>0</v>
      </c>
      <c r="J237" s="152">
        <v>0</v>
      </c>
      <c r="K237" s="152">
        <v>1</v>
      </c>
      <c r="L237" s="152">
        <v>0</v>
      </c>
      <c r="M237" s="162"/>
      <c r="N237" s="24"/>
      <c r="O237" s="162"/>
      <c r="P237" s="152"/>
      <c r="Q237" s="24"/>
    </row>
    <row r="238" spans="1:17" x14ac:dyDescent="0.25">
      <c r="A238" s="204"/>
      <c r="B238" s="24" t="s">
        <v>504</v>
      </c>
      <c r="C238" s="151">
        <v>0</v>
      </c>
      <c r="D238" s="151">
        <v>0</v>
      </c>
      <c r="E238" s="151">
        <v>0</v>
      </c>
      <c r="F238" s="151">
        <v>0</v>
      </c>
      <c r="G238" s="151">
        <v>0</v>
      </c>
      <c r="H238" s="152">
        <v>0</v>
      </c>
      <c r="I238" s="152">
        <v>0</v>
      </c>
      <c r="J238" s="152">
        <v>0</v>
      </c>
      <c r="K238" s="152">
        <v>1</v>
      </c>
      <c r="L238" s="152">
        <v>0</v>
      </c>
      <c r="M238" s="162"/>
      <c r="N238" s="162"/>
      <c r="O238" s="162"/>
      <c r="P238" s="152"/>
      <c r="Q238" s="24"/>
    </row>
    <row r="239" spans="1:17" x14ac:dyDescent="0.25">
      <c r="A239" s="204"/>
      <c r="B239" s="24" t="s">
        <v>563</v>
      </c>
      <c r="C239" s="151">
        <v>0</v>
      </c>
      <c r="D239" s="151">
        <v>0</v>
      </c>
      <c r="E239" s="151">
        <v>0</v>
      </c>
      <c r="F239" s="151">
        <v>0</v>
      </c>
      <c r="G239" s="151">
        <v>0</v>
      </c>
      <c r="H239" s="152">
        <v>0</v>
      </c>
      <c r="I239" s="152">
        <v>0</v>
      </c>
      <c r="J239" s="152">
        <v>0</v>
      </c>
      <c r="K239" s="152">
        <v>1</v>
      </c>
      <c r="L239" s="152">
        <v>0</v>
      </c>
      <c r="M239" s="162"/>
      <c r="N239" s="24"/>
      <c r="O239" s="162"/>
      <c r="P239" s="152"/>
      <c r="Q239" s="24"/>
    </row>
    <row r="240" spans="1:17" x14ac:dyDescent="0.25">
      <c r="A240" s="204"/>
      <c r="B240" s="24" t="s">
        <v>177</v>
      </c>
      <c r="C240" s="151">
        <v>0</v>
      </c>
      <c r="D240" s="151">
        <v>0</v>
      </c>
      <c r="E240" s="151">
        <v>0</v>
      </c>
      <c r="F240" s="151">
        <v>0</v>
      </c>
      <c r="G240" s="151">
        <v>0</v>
      </c>
      <c r="H240" s="152">
        <v>0</v>
      </c>
      <c r="I240" s="152">
        <v>0</v>
      </c>
      <c r="J240" s="152">
        <v>0</v>
      </c>
      <c r="K240" s="152">
        <v>1</v>
      </c>
      <c r="L240" s="152">
        <v>0</v>
      </c>
      <c r="M240" s="162"/>
      <c r="N240" s="162"/>
      <c r="O240" s="162"/>
      <c r="P240" s="152"/>
      <c r="Q240" s="24"/>
    </row>
    <row r="241" spans="1:17" x14ac:dyDescent="0.25">
      <c r="A241" s="204"/>
      <c r="B241" s="24" t="s">
        <v>254</v>
      </c>
      <c r="C241" s="151">
        <v>0</v>
      </c>
      <c r="D241" s="151">
        <v>0</v>
      </c>
      <c r="E241" s="151">
        <v>0</v>
      </c>
      <c r="F241" s="151">
        <v>0</v>
      </c>
      <c r="G241" s="151">
        <v>0</v>
      </c>
      <c r="H241" s="152">
        <v>0</v>
      </c>
      <c r="I241" s="152">
        <v>0</v>
      </c>
      <c r="J241" s="152">
        <v>0</v>
      </c>
      <c r="K241" s="152">
        <v>1</v>
      </c>
      <c r="L241" s="152">
        <v>0</v>
      </c>
      <c r="M241" s="162"/>
      <c r="N241" s="162"/>
      <c r="O241" s="162"/>
      <c r="P241" s="152"/>
      <c r="Q241" s="24"/>
    </row>
    <row r="242" spans="1:17" x14ac:dyDescent="0.25">
      <c r="A242" s="204"/>
      <c r="B242" s="24" t="s">
        <v>328</v>
      </c>
      <c r="C242" s="151">
        <v>0</v>
      </c>
      <c r="D242" s="151">
        <v>0</v>
      </c>
      <c r="E242" s="151">
        <v>0</v>
      </c>
      <c r="F242" s="151">
        <v>0</v>
      </c>
      <c r="G242" s="151">
        <v>0</v>
      </c>
      <c r="H242" s="152">
        <v>0</v>
      </c>
      <c r="I242" s="152">
        <v>0</v>
      </c>
      <c r="J242" s="152">
        <v>0</v>
      </c>
      <c r="K242" s="152">
        <v>1</v>
      </c>
      <c r="L242" s="152">
        <v>0</v>
      </c>
      <c r="M242" s="162"/>
      <c r="N242" s="162"/>
      <c r="O242" s="162"/>
      <c r="P242" s="152"/>
      <c r="Q242" s="24"/>
    </row>
    <row r="243" spans="1:17" x14ac:dyDescent="0.25">
      <c r="A243" s="204"/>
      <c r="B243" s="24" t="s">
        <v>329</v>
      </c>
      <c r="C243" s="151">
        <v>0</v>
      </c>
      <c r="D243" s="151">
        <v>0</v>
      </c>
      <c r="E243" s="151">
        <v>0</v>
      </c>
      <c r="F243" s="151">
        <v>0</v>
      </c>
      <c r="G243" s="151">
        <v>0</v>
      </c>
      <c r="H243" s="152">
        <v>0</v>
      </c>
      <c r="I243" s="152">
        <v>0</v>
      </c>
      <c r="J243" s="152">
        <v>0</v>
      </c>
      <c r="K243" s="152">
        <v>1</v>
      </c>
      <c r="L243" s="152">
        <v>0</v>
      </c>
      <c r="M243" s="162"/>
      <c r="N243" s="162"/>
      <c r="O243" s="162"/>
      <c r="P243" s="152"/>
      <c r="Q243" s="24"/>
    </row>
    <row r="244" spans="1:17" x14ac:dyDescent="0.25">
      <c r="A244" s="204"/>
      <c r="B244" s="24" t="s">
        <v>564</v>
      </c>
      <c r="C244" s="151">
        <v>0</v>
      </c>
      <c r="D244" s="151">
        <v>0</v>
      </c>
      <c r="E244" s="151">
        <v>0</v>
      </c>
      <c r="F244" s="151">
        <v>0</v>
      </c>
      <c r="G244" s="151">
        <v>0</v>
      </c>
      <c r="H244" s="152">
        <v>0</v>
      </c>
      <c r="I244" s="152">
        <v>0</v>
      </c>
      <c r="J244" s="152">
        <v>0</v>
      </c>
      <c r="K244" s="152">
        <v>1</v>
      </c>
      <c r="L244" s="152">
        <v>0</v>
      </c>
      <c r="M244" s="162"/>
      <c r="N244" s="24"/>
      <c r="O244" s="162"/>
      <c r="P244" s="152"/>
      <c r="Q244" s="24"/>
    </row>
    <row r="245" spans="1:17" x14ac:dyDescent="0.25">
      <c r="A245" s="204"/>
      <c r="B245" s="24" t="s">
        <v>644</v>
      </c>
      <c r="C245" s="151">
        <v>1529.84</v>
      </c>
      <c r="D245" s="151">
        <v>418.47</v>
      </c>
      <c r="E245" s="151">
        <v>111.68</v>
      </c>
      <c r="F245" s="151">
        <v>43.58</v>
      </c>
      <c r="G245" s="151">
        <v>0</v>
      </c>
      <c r="H245" s="152">
        <v>0</v>
      </c>
      <c r="I245" s="152">
        <v>0</v>
      </c>
      <c r="J245" s="152">
        <v>0</v>
      </c>
      <c r="K245" s="152">
        <v>1</v>
      </c>
      <c r="L245" s="152">
        <v>0</v>
      </c>
      <c r="M245" s="162"/>
      <c r="N245" s="24"/>
      <c r="O245" s="162"/>
      <c r="P245" s="152"/>
      <c r="Q245" s="24"/>
    </row>
    <row r="246" spans="1:17" x14ac:dyDescent="0.25">
      <c r="A246" s="204"/>
      <c r="B246" s="24" t="s">
        <v>59</v>
      </c>
      <c r="C246" s="151">
        <v>1529.84</v>
      </c>
      <c r="D246" s="151">
        <v>418.47</v>
      </c>
      <c r="E246" s="151">
        <v>111.68</v>
      </c>
      <c r="F246" s="151">
        <v>43.58</v>
      </c>
      <c r="G246" s="151">
        <v>0</v>
      </c>
      <c r="H246" s="152">
        <v>0</v>
      </c>
      <c r="I246" s="152">
        <v>0</v>
      </c>
      <c r="J246" s="152">
        <v>0</v>
      </c>
      <c r="K246" s="152">
        <v>1</v>
      </c>
      <c r="L246" s="152">
        <v>0</v>
      </c>
      <c r="M246" s="162"/>
      <c r="N246" s="162"/>
      <c r="O246" s="162"/>
      <c r="P246" s="152"/>
      <c r="Q246" s="24"/>
    </row>
    <row r="247" spans="1:17" x14ac:dyDescent="0.25">
      <c r="A247" s="204"/>
      <c r="B247" s="24" t="s">
        <v>507</v>
      </c>
      <c r="C247" s="151">
        <v>0</v>
      </c>
      <c r="D247" s="151">
        <v>0</v>
      </c>
      <c r="E247" s="151">
        <v>0</v>
      </c>
      <c r="F247" s="151">
        <v>0</v>
      </c>
      <c r="G247" s="151">
        <v>0</v>
      </c>
      <c r="H247" s="152">
        <v>0</v>
      </c>
      <c r="I247" s="152">
        <v>0</v>
      </c>
      <c r="J247" s="152">
        <v>0</v>
      </c>
      <c r="K247" s="152">
        <v>1</v>
      </c>
      <c r="L247" s="152">
        <v>0</v>
      </c>
      <c r="M247" s="162"/>
      <c r="N247" s="162"/>
      <c r="O247" s="162"/>
      <c r="P247" s="152"/>
      <c r="Q247" s="24"/>
    </row>
    <row r="248" spans="1:17" x14ac:dyDescent="0.25">
      <c r="A248" s="204"/>
      <c r="B248" s="24" t="s">
        <v>645</v>
      </c>
      <c r="C248" s="151">
        <v>0</v>
      </c>
      <c r="D248" s="151">
        <v>0</v>
      </c>
      <c r="E248" s="151">
        <v>0</v>
      </c>
      <c r="F248" s="151">
        <v>0</v>
      </c>
      <c r="G248" s="151">
        <v>0</v>
      </c>
      <c r="H248" s="152">
        <v>0</v>
      </c>
      <c r="I248" s="152">
        <v>0</v>
      </c>
      <c r="J248" s="152">
        <v>0</v>
      </c>
      <c r="K248" s="152">
        <v>1</v>
      </c>
      <c r="L248" s="152">
        <v>0</v>
      </c>
      <c r="M248" s="162"/>
      <c r="N248" s="24"/>
      <c r="O248" s="162"/>
      <c r="P248" s="152"/>
      <c r="Q248" s="24"/>
    </row>
    <row r="249" spans="1:17" x14ac:dyDescent="0.25">
      <c r="A249" s="204"/>
      <c r="B249" s="24" t="s">
        <v>484</v>
      </c>
      <c r="C249" s="151">
        <v>0</v>
      </c>
      <c r="D249" s="151">
        <v>0</v>
      </c>
      <c r="E249" s="151">
        <v>0</v>
      </c>
      <c r="F249" s="151">
        <v>0</v>
      </c>
      <c r="G249" s="151">
        <v>0</v>
      </c>
      <c r="H249" s="152">
        <v>0</v>
      </c>
      <c r="I249" s="152">
        <v>0</v>
      </c>
      <c r="J249" s="152">
        <v>0</v>
      </c>
      <c r="K249" s="152">
        <v>1</v>
      </c>
      <c r="L249" s="152">
        <v>0</v>
      </c>
      <c r="M249" s="162"/>
      <c r="N249" s="24"/>
      <c r="O249" s="162"/>
      <c r="P249" s="152"/>
      <c r="Q249" s="24"/>
    </row>
    <row r="250" spans="1:17" x14ac:dyDescent="0.25">
      <c r="A250" s="204"/>
      <c r="B250" s="24" t="s">
        <v>672</v>
      </c>
      <c r="C250" s="151">
        <v>0</v>
      </c>
      <c r="D250" s="151">
        <v>0</v>
      </c>
      <c r="E250" s="151">
        <v>0</v>
      </c>
      <c r="F250" s="151">
        <v>0</v>
      </c>
      <c r="G250" s="151">
        <v>0</v>
      </c>
      <c r="H250" s="152">
        <v>0</v>
      </c>
      <c r="I250" s="152">
        <v>0</v>
      </c>
      <c r="J250" s="152">
        <v>0</v>
      </c>
      <c r="K250" s="152">
        <v>1</v>
      </c>
      <c r="L250" s="152">
        <v>0</v>
      </c>
      <c r="M250" s="162"/>
      <c r="N250" s="24"/>
      <c r="O250" s="162"/>
      <c r="P250" s="152"/>
      <c r="Q250" s="24"/>
    </row>
    <row r="251" spans="1:17" x14ac:dyDescent="0.25">
      <c r="A251" s="204"/>
      <c r="B251" s="24" t="s">
        <v>331</v>
      </c>
      <c r="C251" s="151">
        <v>0</v>
      </c>
      <c r="D251" s="151">
        <v>0</v>
      </c>
      <c r="E251" s="151">
        <v>0</v>
      </c>
      <c r="F251" s="151">
        <v>0</v>
      </c>
      <c r="G251" s="151">
        <v>0</v>
      </c>
      <c r="H251" s="152">
        <v>0</v>
      </c>
      <c r="I251" s="152">
        <v>0</v>
      </c>
      <c r="J251" s="152">
        <v>0</v>
      </c>
      <c r="K251" s="152">
        <v>1</v>
      </c>
      <c r="L251" s="152">
        <v>0</v>
      </c>
      <c r="M251" s="162"/>
      <c r="N251" s="162"/>
      <c r="O251" s="162"/>
      <c r="P251" s="152"/>
      <c r="Q251" s="24"/>
    </row>
    <row r="252" spans="1:17" x14ac:dyDescent="0.25">
      <c r="A252" s="204"/>
      <c r="B252" s="24" t="s">
        <v>332</v>
      </c>
      <c r="C252" s="151">
        <v>0</v>
      </c>
      <c r="D252" s="151">
        <v>0</v>
      </c>
      <c r="E252" s="151">
        <v>0</v>
      </c>
      <c r="F252" s="151">
        <v>0</v>
      </c>
      <c r="G252" s="151">
        <v>0</v>
      </c>
      <c r="H252" s="152">
        <v>0</v>
      </c>
      <c r="I252" s="152">
        <v>0</v>
      </c>
      <c r="J252" s="152">
        <v>0</v>
      </c>
      <c r="K252" s="152">
        <v>1</v>
      </c>
      <c r="L252" s="152">
        <v>0</v>
      </c>
      <c r="M252" s="162"/>
      <c r="N252" s="162"/>
      <c r="O252" s="162"/>
      <c r="P252" s="152"/>
      <c r="Q252" s="24"/>
    </row>
    <row r="253" spans="1:17" x14ac:dyDescent="0.25">
      <c r="A253" s="204"/>
      <c r="B253" s="24" t="s">
        <v>60</v>
      </c>
      <c r="C253" s="151">
        <v>0</v>
      </c>
      <c r="D253" s="151">
        <v>0</v>
      </c>
      <c r="E253" s="151">
        <v>0</v>
      </c>
      <c r="F253" s="151">
        <v>0</v>
      </c>
      <c r="G253" s="151">
        <v>0</v>
      </c>
      <c r="H253" s="152">
        <v>0</v>
      </c>
      <c r="I253" s="152">
        <v>0</v>
      </c>
      <c r="J253" s="152">
        <v>0</v>
      </c>
      <c r="K253" s="152">
        <v>1</v>
      </c>
      <c r="L253" s="152">
        <v>0</v>
      </c>
      <c r="M253" s="162"/>
      <c r="N253" s="162"/>
      <c r="O253" s="162"/>
      <c r="P253" s="152"/>
      <c r="Q253" s="24"/>
    </row>
    <row r="254" spans="1:17" x14ac:dyDescent="0.25">
      <c r="A254" s="204"/>
      <c r="B254" s="24" t="s">
        <v>390</v>
      </c>
      <c r="C254" s="151">
        <v>0</v>
      </c>
      <c r="D254" s="151">
        <v>0</v>
      </c>
      <c r="E254" s="151">
        <v>0</v>
      </c>
      <c r="F254" s="151">
        <v>0</v>
      </c>
      <c r="G254" s="151">
        <v>0</v>
      </c>
      <c r="H254" s="152">
        <v>0</v>
      </c>
      <c r="I254" s="152">
        <v>0</v>
      </c>
      <c r="J254" s="152">
        <v>0</v>
      </c>
      <c r="K254" s="152">
        <v>1</v>
      </c>
      <c r="L254" s="152">
        <v>0</v>
      </c>
      <c r="M254" s="162"/>
      <c r="N254" s="162"/>
      <c r="O254" s="162"/>
      <c r="P254" s="152"/>
      <c r="Q254" s="24"/>
    </row>
    <row r="255" spans="1:17" x14ac:dyDescent="0.25">
      <c r="A255" s="204"/>
      <c r="B255" s="24" t="s">
        <v>291</v>
      </c>
      <c r="C255" s="151">
        <v>0</v>
      </c>
      <c r="D255" s="151">
        <v>0</v>
      </c>
      <c r="E255" s="151">
        <v>0</v>
      </c>
      <c r="F255" s="151">
        <v>0</v>
      </c>
      <c r="G255" s="151">
        <v>0</v>
      </c>
      <c r="H255" s="152">
        <v>0</v>
      </c>
      <c r="I255" s="152">
        <v>0</v>
      </c>
      <c r="J255" s="152">
        <v>0</v>
      </c>
      <c r="K255" s="152">
        <v>1</v>
      </c>
      <c r="L255" s="152">
        <v>0</v>
      </c>
      <c r="M255" s="162"/>
      <c r="N255" s="162"/>
      <c r="O255" s="162"/>
      <c r="P255" s="152"/>
      <c r="Q255" s="24"/>
    </row>
    <row r="256" spans="1:17" x14ac:dyDescent="0.25">
      <c r="A256" s="204"/>
      <c r="B256" s="24" t="s">
        <v>438</v>
      </c>
      <c r="C256" s="151">
        <v>0</v>
      </c>
      <c r="D256" s="151">
        <v>0</v>
      </c>
      <c r="E256" s="151">
        <v>0</v>
      </c>
      <c r="F256" s="151">
        <v>0</v>
      </c>
      <c r="G256" s="151">
        <v>0</v>
      </c>
      <c r="H256" s="152">
        <v>0</v>
      </c>
      <c r="I256" s="152">
        <v>0</v>
      </c>
      <c r="J256" s="152">
        <v>0</v>
      </c>
      <c r="K256" s="152">
        <v>1</v>
      </c>
      <c r="L256" s="152">
        <v>0</v>
      </c>
      <c r="M256" s="162"/>
      <c r="N256" s="162"/>
      <c r="O256" s="162"/>
      <c r="P256" s="152"/>
      <c r="Q256" s="24"/>
    </row>
    <row r="257" spans="1:17" x14ac:dyDescent="0.25">
      <c r="A257" s="204"/>
      <c r="B257" s="24" t="s">
        <v>257</v>
      </c>
      <c r="C257" s="151">
        <v>0</v>
      </c>
      <c r="D257" s="151">
        <v>0</v>
      </c>
      <c r="E257" s="151">
        <v>0</v>
      </c>
      <c r="F257" s="151">
        <v>0</v>
      </c>
      <c r="G257" s="151">
        <v>0</v>
      </c>
      <c r="H257" s="152">
        <v>0</v>
      </c>
      <c r="I257" s="152">
        <v>0</v>
      </c>
      <c r="J257" s="152">
        <v>0</v>
      </c>
      <c r="K257" s="152">
        <v>1</v>
      </c>
      <c r="L257" s="152">
        <v>0</v>
      </c>
      <c r="M257" s="162"/>
      <c r="N257" s="162"/>
      <c r="O257" s="162"/>
      <c r="P257" s="152"/>
      <c r="Q257" s="24"/>
    </row>
    <row r="258" spans="1:17" x14ac:dyDescent="0.25">
      <c r="A258" s="204"/>
      <c r="B258" s="24" t="s">
        <v>61</v>
      </c>
      <c r="C258" s="151">
        <v>0</v>
      </c>
      <c r="D258" s="151">
        <v>0</v>
      </c>
      <c r="E258" s="151">
        <v>0</v>
      </c>
      <c r="F258" s="151">
        <v>0</v>
      </c>
      <c r="G258" s="151">
        <v>0</v>
      </c>
      <c r="H258" s="152">
        <v>0</v>
      </c>
      <c r="I258" s="152">
        <v>0</v>
      </c>
      <c r="J258" s="152">
        <v>0</v>
      </c>
      <c r="K258" s="152">
        <v>1</v>
      </c>
      <c r="L258" s="152">
        <v>0</v>
      </c>
      <c r="M258" s="162"/>
      <c r="N258" s="162"/>
      <c r="O258" s="162"/>
      <c r="P258" s="152"/>
      <c r="Q258" s="24"/>
    </row>
    <row r="259" spans="1:17" x14ac:dyDescent="0.25">
      <c r="A259" s="204"/>
      <c r="B259" s="24" t="s">
        <v>333</v>
      </c>
      <c r="C259" s="151">
        <v>0</v>
      </c>
      <c r="D259" s="151">
        <v>0</v>
      </c>
      <c r="E259" s="151">
        <v>0</v>
      </c>
      <c r="F259" s="151">
        <v>0</v>
      </c>
      <c r="G259" s="151">
        <v>0</v>
      </c>
      <c r="H259" s="152">
        <v>0</v>
      </c>
      <c r="I259" s="152">
        <v>0</v>
      </c>
      <c r="J259" s="152">
        <v>0</v>
      </c>
      <c r="K259" s="152">
        <v>1</v>
      </c>
      <c r="L259" s="152">
        <v>0</v>
      </c>
      <c r="M259" s="162"/>
      <c r="N259" s="162"/>
      <c r="O259" s="162"/>
      <c r="P259" s="152"/>
      <c r="Q259" s="24"/>
    </row>
    <row r="260" spans="1:17" x14ac:dyDescent="0.25">
      <c r="A260" s="204"/>
      <c r="B260" s="24" t="s">
        <v>576</v>
      </c>
      <c r="C260" s="151">
        <v>0</v>
      </c>
      <c r="D260" s="151">
        <v>0</v>
      </c>
      <c r="E260" s="151">
        <v>0</v>
      </c>
      <c r="F260" s="151">
        <v>0</v>
      </c>
      <c r="G260" s="151">
        <v>0</v>
      </c>
      <c r="H260" s="152">
        <v>0</v>
      </c>
      <c r="I260" s="152">
        <v>0</v>
      </c>
      <c r="J260" s="152">
        <v>0</v>
      </c>
      <c r="K260" s="152">
        <v>1</v>
      </c>
      <c r="L260" s="152">
        <v>0</v>
      </c>
      <c r="M260" s="162"/>
      <c r="N260" s="162"/>
      <c r="O260" s="162"/>
      <c r="P260" s="152"/>
      <c r="Q260" s="24"/>
    </row>
    <row r="261" spans="1:17" x14ac:dyDescent="0.25">
      <c r="A261" s="204"/>
      <c r="B261" s="24" t="s">
        <v>577</v>
      </c>
      <c r="C261" s="151">
        <v>0</v>
      </c>
      <c r="D261" s="151">
        <v>0</v>
      </c>
      <c r="E261" s="151">
        <v>0</v>
      </c>
      <c r="F261" s="151">
        <v>0</v>
      </c>
      <c r="G261" s="151">
        <v>0</v>
      </c>
      <c r="H261" s="152">
        <v>0</v>
      </c>
      <c r="I261" s="152">
        <v>0</v>
      </c>
      <c r="J261" s="152">
        <v>0</v>
      </c>
      <c r="K261" s="152">
        <v>1</v>
      </c>
      <c r="L261" s="152">
        <v>0</v>
      </c>
      <c r="M261" s="162"/>
      <c r="N261" s="162"/>
      <c r="O261" s="162"/>
      <c r="P261" s="152"/>
      <c r="Q261" s="24"/>
    </row>
    <row r="262" spans="1:17" x14ac:dyDescent="0.25">
      <c r="A262" s="204"/>
      <c r="B262" s="24" t="s">
        <v>578</v>
      </c>
      <c r="C262" s="151">
        <v>0</v>
      </c>
      <c r="D262" s="151">
        <v>0</v>
      </c>
      <c r="E262" s="151">
        <v>0</v>
      </c>
      <c r="F262" s="151">
        <v>0</v>
      </c>
      <c r="G262" s="151">
        <v>0</v>
      </c>
      <c r="H262" s="152">
        <v>0</v>
      </c>
      <c r="I262" s="152">
        <v>0</v>
      </c>
      <c r="J262" s="152">
        <v>0</v>
      </c>
      <c r="K262" s="152">
        <v>1</v>
      </c>
      <c r="L262" s="152">
        <v>0</v>
      </c>
      <c r="M262" s="162"/>
      <c r="N262" s="162"/>
      <c r="O262" s="162"/>
      <c r="P262" s="152"/>
      <c r="Q262" s="24"/>
    </row>
    <row r="263" spans="1:17" x14ac:dyDescent="0.25">
      <c r="A263" s="204"/>
      <c r="B263" s="24" t="s">
        <v>510</v>
      </c>
      <c r="C263" s="151">
        <v>0</v>
      </c>
      <c r="D263" s="151">
        <v>0</v>
      </c>
      <c r="E263" s="151">
        <v>0</v>
      </c>
      <c r="F263" s="151">
        <v>0</v>
      </c>
      <c r="G263" s="151">
        <v>0</v>
      </c>
      <c r="H263" s="152">
        <v>0</v>
      </c>
      <c r="I263" s="152">
        <v>0</v>
      </c>
      <c r="J263" s="152">
        <v>0</v>
      </c>
      <c r="K263" s="152">
        <v>1</v>
      </c>
      <c r="L263" s="152">
        <v>0</v>
      </c>
      <c r="M263" s="162"/>
      <c r="N263" s="162"/>
      <c r="O263" s="162"/>
      <c r="P263" s="152"/>
      <c r="Q263" s="24"/>
    </row>
    <row r="264" spans="1:17" x14ac:dyDescent="0.25">
      <c r="A264" s="204"/>
      <c r="B264" s="24" t="s">
        <v>511</v>
      </c>
      <c r="C264" s="151">
        <v>0</v>
      </c>
      <c r="D264" s="151">
        <v>0</v>
      </c>
      <c r="E264" s="151">
        <v>0</v>
      </c>
      <c r="F264" s="151">
        <v>0</v>
      </c>
      <c r="G264" s="151">
        <v>0</v>
      </c>
      <c r="H264" s="152">
        <v>0</v>
      </c>
      <c r="I264" s="152">
        <v>0</v>
      </c>
      <c r="J264" s="152">
        <v>0</v>
      </c>
      <c r="K264" s="152">
        <v>1</v>
      </c>
      <c r="L264" s="152">
        <v>0</v>
      </c>
      <c r="M264" s="162"/>
      <c r="N264" s="162"/>
      <c r="O264" s="162"/>
      <c r="P264" s="152"/>
      <c r="Q264" s="24"/>
    </row>
    <row r="265" spans="1:17" x14ac:dyDescent="0.25">
      <c r="A265" s="204"/>
      <c r="B265" s="24" t="s">
        <v>63</v>
      </c>
      <c r="C265" s="151">
        <v>0</v>
      </c>
      <c r="D265" s="151">
        <v>0</v>
      </c>
      <c r="E265" s="151">
        <v>0</v>
      </c>
      <c r="F265" s="151">
        <v>0</v>
      </c>
      <c r="G265" s="151">
        <v>0</v>
      </c>
      <c r="H265" s="152">
        <v>0</v>
      </c>
      <c r="I265" s="152">
        <v>0</v>
      </c>
      <c r="J265" s="152">
        <v>0</v>
      </c>
      <c r="K265" s="152">
        <v>1</v>
      </c>
      <c r="L265" s="152">
        <v>0</v>
      </c>
      <c r="M265" s="162"/>
      <c r="N265" s="162"/>
      <c r="O265" s="162"/>
      <c r="P265" s="152"/>
      <c r="Q265" s="24"/>
    </row>
    <row r="266" spans="1:17" x14ac:dyDescent="0.25">
      <c r="A266" s="204"/>
      <c r="B266" s="24" t="s">
        <v>217</v>
      </c>
      <c r="C266" s="151">
        <v>0</v>
      </c>
      <c r="D266" s="151">
        <v>0</v>
      </c>
      <c r="E266" s="151">
        <v>0</v>
      </c>
      <c r="F266" s="151">
        <v>0</v>
      </c>
      <c r="G266" s="151">
        <v>0</v>
      </c>
      <c r="H266" s="152">
        <v>0</v>
      </c>
      <c r="I266" s="152">
        <v>0</v>
      </c>
      <c r="J266" s="152">
        <v>0</v>
      </c>
      <c r="K266" s="152">
        <v>1</v>
      </c>
      <c r="L266" s="152">
        <v>0</v>
      </c>
      <c r="M266" s="162"/>
      <c r="N266" s="162"/>
      <c r="O266" s="162"/>
      <c r="P266" s="152"/>
      <c r="Q266" s="24"/>
    </row>
    <row r="267" spans="1:17" x14ac:dyDescent="0.25">
      <c r="A267" s="204"/>
      <c r="B267" s="24" t="s">
        <v>439</v>
      </c>
      <c r="C267" s="151">
        <v>0</v>
      </c>
      <c r="D267" s="151">
        <v>0</v>
      </c>
      <c r="E267" s="151">
        <v>0</v>
      </c>
      <c r="F267" s="151">
        <v>0</v>
      </c>
      <c r="G267" s="151">
        <v>0</v>
      </c>
      <c r="H267" s="152">
        <v>0</v>
      </c>
      <c r="I267" s="152">
        <v>0</v>
      </c>
      <c r="J267" s="152">
        <v>0</v>
      </c>
      <c r="K267" s="152">
        <v>1</v>
      </c>
      <c r="L267" s="152">
        <v>0</v>
      </c>
      <c r="M267" s="162"/>
      <c r="N267" s="162"/>
      <c r="O267" s="162"/>
      <c r="P267" s="152"/>
      <c r="Q267" s="24"/>
    </row>
    <row r="268" spans="1:17" x14ac:dyDescent="0.25">
      <c r="A268" s="204"/>
      <c r="B268" s="24" t="s">
        <v>440</v>
      </c>
      <c r="C268" s="151">
        <v>0</v>
      </c>
      <c r="D268" s="151">
        <v>0</v>
      </c>
      <c r="E268" s="151">
        <v>0</v>
      </c>
      <c r="F268" s="151">
        <v>0</v>
      </c>
      <c r="G268" s="151">
        <v>0</v>
      </c>
      <c r="H268" s="152">
        <v>0</v>
      </c>
      <c r="I268" s="152">
        <v>0</v>
      </c>
      <c r="J268" s="152">
        <v>0</v>
      </c>
      <c r="K268" s="152">
        <v>1</v>
      </c>
      <c r="L268" s="152">
        <v>0</v>
      </c>
      <c r="M268" s="162"/>
      <c r="N268" s="162"/>
      <c r="O268" s="162"/>
      <c r="P268" s="152"/>
      <c r="Q268" s="24"/>
    </row>
    <row r="269" spans="1:17" x14ac:dyDescent="0.25">
      <c r="A269" s="204"/>
      <c r="B269" s="24" t="s">
        <v>191</v>
      </c>
      <c r="C269" s="151">
        <v>0</v>
      </c>
      <c r="D269" s="151">
        <v>0</v>
      </c>
      <c r="E269" s="151">
        <v>0</v>
      </c>
      <c r="F269" s="151">
        <v>0</v>
      </c>
      <c r="G269" s="151">
        <v>0</v>
      </c>
      <c r="H269" s="152">
        <v>0</v>
      </c>
      <c r="I269" s="152">
        <v>0</v>
      </c>
      <c r="J269" s="152">
        <v>0</v>
      </c>
      <c r="K269" s="152">
        <v>1</v>
      </c>
      <c r="L269" s="152">
        <v>0</v>
      </c>
      <c r="M269" s="162"/>
      <c r="N269" s="162"/>
      <c r="O269" s="162"/>
      <c r="P269" s="152"/>
      <c r="Q269" s="24"/>
    </row>
    <row r="270" spans="1:17" x14ac:dyDescent="0.25">
      <c r="A270" s="204"/>
      <c r="B270" s="24" t="s">
        <v>334</v>
      </c>
      <c r="C270" s="151">
        <v>0</v>
      </c>
      <c r="D270" s="151">
        <v>0</v>
      </c>
      <c r="E270" s="151">
        <v>0</v>
      </c>
      <c r="F270" s="151">
        <v>0</v>
      </c>
      <c r="G270" s="151">
        <v>0</v>
      </c>
      <c r="H270" s="152">
        <v>0</v>
      </c>
      <c r="I270" s="152">
        <v>0</v>
      </c>
      <c r="J270" s="152">
        <v>0</v>
      </c>
      <c r="K270" s="152">
        <v>1</v>
      </c>
      <c r="L270" s="152">
        <v>0</v>
      </c>
      <c r="M270" s="162"/>
      <c r="N270" s="162"/>
      <c r="O270" s="162"/>
      <c r="P270" s="152"/>
      <c r="Q270" s="24"/>
    </row>
    <row r="271" spans="1:17" x14ac:dyDescent="0.25">
      <c r="A271" s="204"/>
      <c r="B271" s="24" t="s">
        <v>258</v>
      </c>
      <c r="C271" s="151">
        <v>0</v>
      </c>
      <c r="D271" s="151">
        <v>0</v>
      </c>
      <c r="E271" s="151">
        <v>0</v>
      </c>
      <c r="F271" s="151">
        <v>0</v>
      </c>
      <c r="G271" s="151">
        <v>0</v>
      </c>
      <c r="H271" s="152">
        <v>0</v>
      </c>
      <c r="I271" s="152">
        <v>0</v>
      </c>
      <c r="J271" s="152">
        <v>0</v>
      </c>
      <c r="K271" s="152">
        <v>1</v>
      </c>
      <c r="L271" s="152">
        <v>0</v>
      </c>
      <c r="M271" s="162"/>
      <c r="N271" s="162"/>
      <c r="O271" s="162"/>
      <c r="P271" s="152"/>
      <c r="Q271" s="24"/>
    </row>
    <row r="272" spans="1:17" x14ac:dyDescent="0.25">
      <c r="A272" s="204"/>
      <c r="B272" s="24" t="s">
        <v>66</v>
      </c>
      <c r="C272" s="151">
        <v>0</v>
      </c>
      <c r="D272" s="151">
        <v>0</v>
      </c>
      <c r="E272" s="151">
        <v>0</v>
      </c>
      <c r="F272" s="151">
        <v>0</v>
      </c>
      <c r="G272" s="151">
        <v>0</v>
      </c>
      <c r="H272" s="152">
        <v>0</v>
      </c>
      <c r="I272" s="152">
        <v>0</v>
      </c>
      <c r="J272" s="152">
        <v>0</v>
      </c>
      <c r="K272" s="152">
        <v>1</v>
      </c>
      <c r="L272" s="152">
        <v>0</v>
      </c>
      <c r="M272" s="162"/>
      <c r="N272" s="162"/>
      <c r="O272" s="162"/>
      <c r="P272" s="152"/>
      <c r="Q272" s="24"/>
    </row>
    <row r="273" spans="1:17" x14ac:dyDescent="0.25">
      <c r="A273" s="204"/>
      <c r="B273" s="24" t="s">
        <v>441</v>
      </c>
      <c r="C273" s="151">
        <v>0</v>
      </c>
      <c r="D273" s="151">
        <v>0</v>
      </c>
      <c r="E273" s="151">
        <v>0</v>
      </c>
      <c r="F273" s="151">
        <v>0</v>
      </c>
      <c r="G273" s="151">
        <v>0</v>
      </c>
      <c r="H273" s="152">
        <v>0</v>
      </c>
      <c r="I273" s="152">
        <v>0</v>
      </c>
      <c r="J273" s="152">
        <v>0</v>
      </c>
      <c r="K273" s="152">
        <v>1</v>
      </c>
      <c r="L273" s="152">
        <v>0</v>
      </c>
      <c r="M273" s="162"/>
      <c r="N273" s="162"/>
      <c r="O273" s="162"/>
      <c r="P273" s="152"/>
      <c r="Q273" s="24"/>
    </row>
    <row r="274" spans="1:17" x14ac:dyDescent="0.25">
      <c r="A274" s="204"/>
      <c r="B274" s="24" t="s">
        <v>392</v>
      </c>
      <c r="C274" s="151">
        <v>0</v>
      </c>
      <c r="D274" s="151">
        <v>0</v>
      </c>
      <c r="E274" s="151">
        <v>0</v>
      </c>
      <c r="F274" s="151">
        <v>0</v>
      </c>
      <c r="G274" s="151">
        <v>0</v>
      </c>
      <c r="H274" s="152">
        <v>0</v>
      </c>
      <c r="I274" s="152">
        <v>0</v>
      </c>
      <c r="J274" s="152">
        <v>0</v>
      </c>
      <c r="K274" s="152">
        <v>1</v>
      </c>
      <c r="L274" s="152">
        <v>0</v>
      </c>
      <c r="M274" s="162"/>
      <c r="N274" s="162"/>
      <c r="O274" s="162"/>
      <c r="P274" s="152"/>
      <c r="Q274" s="24"/>
    </row>
    <row r="275" spans="1:17" x14ac:dyDescent="0.25">
      <c r="A275" s="204"/>
      <c r="B275" s="24" t="s">
        <v>393</v>
      </c>
      <c r="C275" s="151">
        <v>0</v>
      </c>
      <c r="D275" s="151">
        <v>0</v>
      </c>
      <c r="E275" s="151">
        <v>0</v>
      </c>
      <c r="F275" s="151">
        <v>0</v>
      </c>
      <c r="G275" s="151">
        <v>0</v>
      </c>
      <c r="H275" s="152">
        <v>0</v>
      </c>
      <c r="I275" s="152">
        <v>0</v>
      </c>
      <c r="J275" s="152">
        <v>0</v>
      </c>
      <c r="K275" s="152">
        <v>1</v>
      </c>
      <c r="L275" s="152">
        <v>0</v>
      </c>
      <c r="M275" s="162"/>
      <c r="N275" s="162"/>
      <c r="O275" s="162"/>
      <c r="P275" s="152"/>
      <c r="Q275" s="24"/>
    </row>
    <row r="276" spans="1:17" x14ac:dyDescent="0.25">
      <c r="A276" s="204"/>
      <c r="B276" s="24" t="s">
        <v>292</v>
      </c>
      <c r="C276" s="151">
        <v>0</v>
      </c>
      <c r="D276" s="151">
        <v>0</v>
      </c>
      <c r="E276" s="151">
        <v>0</v>
      </c>
      <c r="F276" s="151">
        <v>0</v>
      </c>
      <c r="G276" s="151">
        <v>0</v>
      </c>
      <c r="H276" s="152">
        <v>0</v>
      </c>
      <c r="I276" s="152">
        <v>0</v>
      </c>
      <c r="J276" s="152">
        <v>0</v>
      </c>
      <c r="K276" s="152">
        <v>1</v>
      </c>
      <c r="L276" s="152">
        <v>0</v>
      </c>
      <c r="M276" s="162"/>
      <c r="N276" s="162"/>
      <c r="O276" s="162"/>
      <c r="P276" s="152"/>
      <c r="Q276" s="24"/>
    </row>
    <row r="277" spans="1:17" x14ac:dyDescent="0.25">
      <c r="A277" s="204"/>
      <c r="B277" s="24" t="s">
        <v>259</v>
      </c>
      <c r="C277" s="151">
        <v>0</v>
      </c>
      <c r="D277" s="151">
        <v>0</v>
      </c>
      <c r="E277" s="151">
        <v>0</v>
      </c>
      <c r="F277" s="151">
        <v>0</v>
      </c>
      <c r="G277" s="151">
        <v>0</v>
      </c>
      <c r="H277" s="152">
        <v>0</v>
      </c>
      <c r="I277" s="152">
        <v>0</v>
      </c>
      <c r="J277" s="152">
        <v>0</v>
      </c>
      <c r="K277" s="152">
        <v>1</v>
      </c>
      <c r="L277" s="152">
        <v>0</v>
      </c>
      <c r="M277" s="162"/>
      <c r="N277" s="162"/>
      <c r="O277" s="162"/>
      <c r="P277" s="152"/>
      <c r="Q277" s="24"/>
    </row>
    <row r="278" spans="1:17" x14ac:dyDescent="0.25">
      <c r="A278" s="204"/>
      <c r="B278" s="24" t="s">
        <v>68</v>
      </c>
      <c r="C278" s="151">
        <v>0</v>
      </c>
      <c r="D278" s="151">
        <v>0</v>
      </c>
      <c r="E278" s="151">
        <v>0</v>
      </c>
      <c r="F278" s="151">
        <v>0</v>
      </c>
      <c r="G278" s="151">
        <v>0</v>
      </c>
      <c r="H278" s="152">
        <v>0</v>
      </c>
      <c r="I278" s="152">
        <v>0</v>
      </c>
      <c r="J278" s="152">
        <v>0</v>
      </c>
      <c r="K278" s="152">
        <v>1</v>
      </c>
      <c r="L278" s="152">
        <v>0</v>
      </c>
      <c r="M278" s="162"/>
      <c r="N278" s="162"/>
      <c r="O278" s="162"/>
      <c r="P278" s="152"/>
      <c r="Q278" s="24"/>
    </row>
    <row r="279" spans="1:17" x14ac:dyDescent="0.25">
      <c r="A279" s="204"/>
      <c r="B279" s="24" t="s">
        <v>69</v>
      </c>
      <c r="C279" s="151">
        <v>0</v>
      </c>
      <c r="D279" s="151">
        <v>0</v>
      </c>
      <c r="E279" s="151">
        <v>0</v>
      </c>
      <c r="F279" s="151">
        <v>0</v>
      </c>
      <c r="G279" s="151">
        <v>0</v>
      </c>
      <c r="H279" s="152">
        <v>0</v>
      </c>
      <c r="I279" s="152">
        <v>0</v>
      </c>
      <c r="J279" s="152">
        <v>0</v>
      </c>
      <c r="K279" s="152">
        <v>1</v>
      </c>
      <c r="L279" s="152">
        <v>0</v>
      </c>
      <c r="M279" s="162"/>
      <c r="N279" s="162"/>
      <c r="O279" s="162"/>
      <c r="P279" s="152"/>
      <c r="Q279" s="24"/>
    </row>
    <row r="280" spans="1:17" x14ac:dyDescent="0.25">
      <c r="A280" s="204"/>
      <c r="B280" s="24" t="s">
        <v>70</v>
      </c>
      <c r="C280" s="151">
        <v>0</v>
      </c>
      <c r="D280" s="151">
        <v>0</v>
      </c>
      <c r="E280" s="151">
        <v>0</v>
      </c>
      <c r="F280" s="151">
        <v>0</v>
      </c>
      <c r="G280" s="151">
        <v>0</v>
      </c>
      <c r="H280" s="152">
        <v>0</v>
      </c>
      <c r="I280" s="152">
        <v>0</v>
      </c>
      <c r="J280" s="152">
        <v>0</v>
      </c>
      <c r="K280" s="152">
        <v>1</v>
      </c>
      <c r="L280" s="152">
        <v>0</v>
      </c>
      <c r="M280" s="162"/>
      <c r="N280" s="162"/>
      <c r="O280" s="162"/>
      <c r="P280" s="152"/>
      <c r="Q280" s="24"/>
    </row>
    <row r="281" spans="1:17" x14ac:dyDescent="0.25">
      <c r="A281" s="204"/>
      <c r="B281" s="24" t="s">
        <v>71</v>
      </c>
      <c r="C281" s="151">
        <v>0</v>
      </c>
      <c r="D281" s="151">
        <v>0</v>
      </c>
      <c r="E281" s="151">
        <v>0</v>
      </c>
      <c r="F281" s="151">
        <v>0</v>
      </c>
      <c r="G281" s="151">
        <v>0</v>
      </c>
      <c r="H281" s="152">
        <v>0</v>
      </c>
      <c r="I281" s="152">
        <v>0</v>
      </c>
      <c r="J281" s="152">
        <v>0</v>
      </c>
      <c r="K281" s="152">
        <v>1</v>
      </c>
      <c r="L281" s="152">
        <v>0</v>
      </c>
      <c r="M281" s="162"/>
      <c r="N281" s="162"/>
      <c r="O281" s="162"/>
      <c r="P281" s="152"/>
      <c r="Q281" s="24"/>
    </row>
    <row r="282" spans="1:17" x14ac:dyDescent="0.25">
      <c r="A282" s="204"/>
      <c r="B282" s="24" t="s">
        <v>293</v>
      </c>
      <c r="C282" s="151">
        <v>0</v>
      </c>
      <c r="D282" s="151">
        <v>0</v>
      </c>
      <c r="E282" s="151">
        <v>0</v>
      </c>
      <c r="F282" s="151">
        <v>0</v>
      </c>
      <c r="G282" s="151">
        <v>0</v>
      </c>
      <c r="H282" s="152">
        <v>0</v>
      </c>
      <c r="I282" s="152">
        <v>0</v>
      </c>
      <c r="J282" s="152">
        <v>0</v>
      </c>
      <c r="K282" s="152">
        <v>1</v>
      </c>
      <c r="L282" s="152">
        <v>0</v>
      </c>
      <c r="M282" s="162"/>
      <c r="N282" s="162"/>
      <c r="O282" s="162"/>
      <c r="P282" s="152"/>
      <c r="Q282" s="24"/>
    </row>
    <row r="283" spans="1:17" x14ac:dyDescent="0.25">
      <c r="A283" s="204"/>
      <c r="B283" s="24" t="s">
        <v>335</v>
      </c>
      <c r="C283" s="151">
        <v>0</v>
      </c>
      <c r="D283" s="151">
        <v>0</v>
      </c>
      <c r="E283" s="151">
        <v>0</v>
      </c>
      <c r="F283" s="151">
        <v>0</v>
      </c>
      <c r="G283" s="151">
        <v>0</v>
      </c>
      <c r="H283" s="152">
        <v>0</v>
      </c>
      <c r="I283" s="152">
        <v>0</v>
      </c>
      <c r="J283" s="152">
        <v>0</v>
      </c>
      <c r="K283" s="152">
        <v>1</v>
      </c>
      <c r="L283" s="152">
        <v>0</v>
      </c>
      <c r="M283" s="162"/>
      <c r="N283" s="162"/>
      <c r="O283" s="162"/>
      <c r="P283" s="152"/>
      <c r="Q283" s="24"/>
    </row>
    <row r="284" spans="1:17" x14ac:dyDescent="0.25">
      <c r="A284" s="204"/>
      <c r="B284" s="24" t="s">
        <v>584</v>
      </c>
      <c r="C284" s="151">
        <v>0</v>
      </c>
      <c r="D284" s="151">
        <v>0</v>
      </c>
      <c r="E284" s="151">
        <v>0</v>
      </c>
      <c r="F284" s="151">
        <v>0</v>
      </c>
      <c r="G284" s="151">
        <v>0</v>
      </c>
      <c r="H284" s="152">
        <v>0</v>
      </c>
      <c r="I284" s="152">
        <v>0</v>
      </c>
      <c r="J284" s="152">
        <v>0</v>
      </c>
      <c r="K284" s="152">
        <v>1</v>
      </c>
      <c r="L284" s="152">
        <v>0</v>
      </c>
      <c r="M284" s="162"/>
      <c r="N284" s="162"/>
      <c r="O284" s="162"/>
      <c r="P284" s="152"/>
      <c r="Q284" s="24"/>
    </row>
    <row r="285" spans="1:17" x14ac:dyDescent="0.25">
      <c r="A285" s="204"/>
      <c r="B285" s="24" t="s">
        <v>260</v>
      </c>
      <c r="C285" s="151">
        <v>0</v>
      </c>
      <c r="D285" s="151">
        <v>0</v>
      </c>
      <c r="E285" s="151">
        <v>0</v>
      </c>
      <c r="F285" s="151">
        <v>0</v>
      </c>
      <c r="G285" s="151">
        <v>0</v>
      </c>
      <c r="H285" s="152">
        <v>0</v>
      </c>
      <c r="I285" s="152">
        <v>0</v>
      </c>
      <c r="J285" s="152">
        <v>0</v>
      </c>
      <c r="K285" s="152">
        <v>1</v>
      </c>
      <c r="L285" s="152">
        <v>0</v>
      </c>
      <c r="M285" s="162"/>
      <c r="N285" s="162"/>
      <c r="O285" s="162"/>
      <c r="P285" s="152"/>
      <c r="Q285" s="24"/>
    </row>
    <row r="286" spans="1:17" x14ac:dyDescent="0.25">
      <c r="A286" s="204"/>
      <c r="B286" s="24" t="s">
        <v>261</v>
      </c>
      <c r="C286" s="151">
        <v>0</v>
      </c>
      <c r="D286" s="151">
        <v>0</v>
      </c>
      <c r="E286" s="151">
        <v>0</v>
      </c>
      <c r="F286" s="151">
        <v>0</v>
      </c>
      <c r="G286" s="151">
        <v>0</v>
      </c>
      <c r="H286" s="152">
        <v>0</v>
      </c>
      <c r="I286" s="152">
        <v>0</v>
      </c>
      <c r="J286" s="152">
        <v>0</v>
      </c>
      <c r="K286" s="152">
        <v>1</v>
      </c>
      <c r="L286" s="152">
        <v>0</v>
      </c>
      <c r="M286" s="162"/>
      <c r="N286" s="162"/>
      <c r="O286" s="162"/>
      <c r="P286" s="152"/>
      <c r="Q286" s="24"/>
    </row>
    <row r="287" spans="1:17" x14ac:dyDescent="0.25">
      <c r="A287" s="204"/>
      <c r="B287" s="24" t="s">
        <v>262</v>
      </c>
      <c r="C287" s="151">
        <v>0</v>
      </c>
      <c r="D287" s="151">
        <v>0</v>
      </c>
      <c r="E287" s="151">
        <v>0</v>
      </c>
      <c r="F287" s="151">
        <v>0</v>
      </c>
      <c r="G287" s="151">
        <v>0</v>
      </c>
      <c r="H287" s="152">
        <v>0</v>
      </c>
      <c r="I287" s="152">
        <v>0</v>
      </c>
      <c r="J287" s="152">
        <v>0</v>
      </c>
      <c r="K287" s="152">
        <v>1</v>
      </c>
      <c r="L287" s="152">
        <v>0</v>
      </c>
      <c r="M287" s="162"/>
      <c r="N287" s="162"/>
      <c r="O287" s="162"/>
      <c r="P287" s="152"/>
      <c r="Q287" s="24"/>
    </row>
    <row r="288" spans="1:17" x14ac:dyDescent="0.25">
      <c r="A288" s="204"/>
      <c r="B288" s="24" t="s">
        <v>263</v>
      </c>
      <c r="C288" s="151">
        <v>0</v>
      </c>
      <c r="D288" s="151">
        <v>0</v>
      </c>
      <c r="E288" s="151">
        <v>0</v>
      </c>
      <c r="F288" s="151">
        <v>0</v>
      </c>
      <c r="G288" s="151">
        <v>0</v>
      </c>
      <c r="H288" s="152">
        <v>0</v>
      </c>
      <c r="I288" s="152">
        <v>0</v>
      </c>
      <c r="J288" s="152">
        <v>0</v>
      </c>
      <c r="K288" s="152">
        <v>1</v>
      </c>
      <c r="L288" s="152">
        <v>0</v>
      </c>
      <c r="M288" s="162"/>
      <c r="N288" s="162"/>
      <c r="O288" s="162"/>
      <c r="P288" s="152"/>
      <c r="Q288" s="24"/>
    </row>
    <row r="289" spans="1:17" x14ac:dyDescent="0.25">
      <c r="A289" s="204"/>
      <c r="B289" s="24" t="s">
        <v>294</v>
      </c>
      <c r="C289" s="151">
        <v>0</v>
      </c>
      <c r="D289" s="151">
        <v>0</v>
      </c>
      <c r="E289" s="151">
        <v>0</v>
      </c>
      <c r="F289" s="151">
        <v>0</v>
      </c>
      <c r="G289" s="151">
        <v>0</v>
      </c>
      <c r="H289" s="152">
        <v>0</v>
      </c>
      <c r="I289" s="152">
        <v>0</v>
      </c>
      <c r="J289" s="152">
        <v>0</v>
      </c>
      <c r="K289" s="152">
        <v>1</v>
      </c>
      <c r="L289" s="152">
        <v>0</v>
      </c>
      <c r="M289" s="162"/>
      <c r="N289" s="162"/>
      <c r="O289" s="162"/>
      <c r="P289" s="152"/>
      <c r="Q289" s="24"/>
    </row>
    <row r="290" spans="1:17" x14ac:dyDescent="0.25">
      <c r="A290" s="204"/>
      <c r="B290" s="24" t="s">
        <v>585</v>
      </c>
      <c r="C290" s="151">
        <v>0</v>
      </c>
      <c r="D290" s="151">
        <v>0</v>
      </c>
      <c r="E290" s="151">
        <v>0</v>
      </c>
      <c r="F290" s="151">
        <v>0</v>
      </c>
      <c r="G290" s="151">
        <v>0</v>
      </c>
      <c r="H290" s="152">
        <v>0</v>
      </c>
      <c r="I290" s="152">
        <v>0</v>
      </c>
      <c r="J290" s="152">
        <v>0</v>
      </c>
      <c r="K290" s="152">
        <v>1</v>
      </c>
      <c r="L290" s="152">
        <v>0</v>
      </c>
      <c r="M290" s="162"/>
      <c r="N290" s="162"/>
      <c r="O290" s="162"/>
      <c r="P290" s="152"/>
      <c r="Q290" s="24"/>
    </row>
    <row r="291" spans="1:17" x14ac:dyDescent="0.25">
      <c r="A291" s="204"/>
      <c r="B291" s="24" t="s">
        <v>394</v>
      </c>
      <c r="C291" s="151">
        <v>0</v>
      </c>
      <c r="D291" s="151">
        <v>0</v>
      </c>
      <c r="E291" s="151">
        <v>0</v>
      </c>
      <c r="F291" s="151">
        <v>0</v>
      </c>
      <c r="G291" s="151">
        <v>0</v>
      </c>
      <c r="H291" s="152">
        <v>0</v>
      </c>
      <c r="I291" s="152">
        <v>0</v>
      </c>
      <c r="J291" s="152">
        <v>0</v>
      </c>
      <c r="K291" s="152">
        <v>1</v>
      </c>
      <c r="L291" s="152">
        <v>0</v>
      </c>
      <c r="M291" s="162"/>
      <c r="N291" s="162"/>
      <c r="O291" s="162"/>
      <c r="P291" s="152"/>
      <c r="Q291" s="24"/>
    </row>
    <row r="292" spans="1:17" x14ac:dyDescent="0.25">
      <c r="A292" s="204"/>
      <c r="B292" s="24" t="s">
        <v>586</v>
      </c>
      <c r="C292" s="151">
        <v>0</v>
      </c>
      <c r="D292" s="151">
        <v>0</v>
      </c>
      <c r="E292" s="151">
        <v>0</v>
      </c>
      <c r="F292" s="151">
        <v>0</v>
      </c>
      <c r="G292" s="151">
        <v>0</v>
      </c>
      <c r="H292" s="152">
        <v>0</v>
      </c>
      <c r="I292" s="152">
        <v>0</v>
      </c>
      <c r="J292" s="152">
        <v>0</v>
      </c>
      <c r="K292" s="152">
        <v>1</v>
      </c>
      <c r="L292" s="152">
        <v>0</v>
      </c>
      <c r="M292" s="162"/>
      <c r="N292" s="162"/>
      <c r="O292" s="162"/>
      <c r="P292" s="152"/>
      <c r="Q292" s="24"/>
    </row>
    <row r="293" spans="1:17" x14ac:dyDescent="0.25">
      <c r="A293" s="204"/>
      <c r="B293" s="24" t="s">
        <v>193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2">
        <v>0</v>
      </c>
      <c r="I293" s="152">
        <v>0</v>
      </c>
      <c r="J293" s="152">
        <v>0</v>
      </c>
      <c r="K293" s="152">
        <v>1</v>
      </c>
      <c r="L293" s="152">
        <v>0</v>
      </c>
      <c r="M293" s="162"/>
      <c r="N293" s="162"/>
      <c r="O293" s="162"/>
      <c r="P293" s="152"/>
      <c r="Q293" s="24"/>
    </row>
    <row r="294" spans="1:17" x14ac:dyDescent="0.25">
      <c r="A294" s="204"/>
      <c r="B294" s="24" t="s">
        <v>194</v>
      </c>
      <c r="C294" s="151">
        <v>0</v>
      </c>
      <c r="D294" s="151">
        <v>0</v>
      </c>
      <c r="E294" s="151">
        <v>0</v>
      </c>
      <c r="F294" s="151">
        <v>0</v>
      </c>
      <c r="G294" s="151">
        <v>0</v>
      </c>
      <c r="H294" s="152">
        <v>0</v>
      </c>
      <c r="I294" s="152">
        <v>0</v>
      </c>
      <c r="J294" s="152">
        <v>0</v>
      </c>
      <c r="K294" s="152">
        <v>1</v>
      </c>
      <c r="L294" s="152">
        <v>0</v>
      </c>
      <c r="M294" s="162"/>
      <c r="N294" s="162"/>
      <c r="O294" s="162"/>
      <c r="P294" s="152"/>
      <c r="Q294" s="24"/>
    </row>
    <row r="295" spans="1:17" x14ac:dyDescent="0.25">
      <c r="A295" s="204"/>
      <c r="B295" s="24" t="s">
        <v>218</v>
      </c>
      <c r="C295" s="151">
        <v>0</v>
      </c>
      <c r="D295" s="151">
        <v>0</v>
      </c>
      <c r="E295" s="151">
        <v>0</v>
      </c>
      <c r="F295" s="151">
        <v>0</v>
      </c>
      <c r="G295" s="151">
        <v>0</v>
      </c>
      <c r="H295" s="152">
        <v>0</v>
      </c>
      <c r="I295" s="152">
        <v>0</v>
      </c>
      <c r="J295" s="152">
        <v>0</v>
      </c>
      <c r="K295" s="152">
        <v>1</v>
      </c>
      <c r="L295" s="152">
        <v>0</v>
      </c>
      <c r="M295" s="162"/>
      <c r="N295" s="162"/>
      <c r="O295" s="162"/>
      <c r="P295" s="152"/>
      <c r="Q295" s="24"/>
    </row>
    <row r="296" spans="1:17" x14ac:dyDescent="0.25">
      <c r="A296" s="204"/>
      <c r="B296" s="24" t="s">
        <v>264</v>
      </c>
      <c r="C296" s="151">
        <v>0</v>
      </c>
      <c r="D296" s="151">
        <v>0</v>
      </c>
      <c r="E296" s="151">
        <v>0</v>
      </c>
      <c r="F296" s="151">
        <v>0</v>
      </c>
      <c r="G296" s="151">
        <v>0</v>
      </c>
      <c r="H296" s="152">
        <v>0</v>
      </c>
      <c r="I296" s="152">
        <v>0</v>
      </c>
      <c r="J296" s="152">
        <v>0</v>
      </c>
      <c r="K296" s="152">
        <v>1</v>
      </c>
      <c r="L296" s="152">
        <v>0</v>
      </c>
      <c r="M296" s="162"/>
      <c r="N296" s="162"/>
      <c r="O296" s="162"/>
      <c r="P296" s="152"/>
      <c r="Q296" s="24"/>
    </row>
    <row r="297" spans="1:17" x14ac:dyDescent="0.25">
      <c r="A297" s="204"/>
      <c r="B297" s="24" t="s">
        <v>73</v>
      </c>
      <c r="C297" s="151">
        <v>0</v>
      </c>
      <c r="D297" s="151">
        <v>0</v>
      </c>
      <c r="E297" s="151">
        <v>0</v>
      </c>
      <c r="F297" s="151">
        <v>0</v>
      </c>
      <c r="G297" s="151">
        <v>0</v>
      </c>
      <c r="H297" s="152">
        <v>0</v>
      </c>
      <c r="I297" s="152">
        <v>0</v>
      </c>
      <c r="J297" s="152">
        <v>0</v>
      </c>
      <c r="K297" s="152">
        <v>1</v>
      </c>
      <c r="L297" s="152">
        <v>0</v>
      </c>
      <c r="M297" s="162"/>
      <c r="N297" s="162"/>
      <c r="O297" s="162"/>
      <c r="P297" s="152"/>
      <c r="Q297" s="24"/>
    </row>
    <row r="298" spans="1:17" x14ac:dyDescent="0.25">
      <c r="A298" s="204"/>
      <c r="B298" s="24" t="s">
        <v>587</v>
      </c>
      <c r="C298" s="151">
        <v>0</v>
      </c>
      <c r="D298" s="151">
        <v>0</v>
      </c>
      <c r="E298" s="151">
        <v>0</v>
      </c>
      <c r="F298" s="151">
        <v>0</v>
      </c>
      <c r="G298" s="151">
        <v>0</v>
      </c>
      <c r="H298" s="152">
        <v>0</v>
      </c>
      <c r="I298" s="152">
        <v>0</v>
      </c>
      <c r="J298" s="152">
        <v>0</v>
      </c>
      <c r="K298" s="152">
        <v>1</v>
      </c>
      <c r="L298" s="152">
        <v>0</v>
      </c>
      <c r="M298" s="162"/>
      <c r="N298" s="162"/>
      <c r="O298" s="162"/>
      <c r="P298" s="152"/>
      <c r="Q298" s="24"/>
    </row>
    <row r="299" spans="1:17" x14ac:dyDescent="0.25">
      <c r="A299" s="204"/>
      <c r="B299" s="24" t="s">
        <v>514</v>
      </c>
      <c r="C299" s="151">
        <v>0</v>
      </c>
      <c r="D299" s="151">
        <v>0</v>
      </c>
      <c r="E299" s="151">
        <v>0</v>
      </c>
      <c r="F299" s="151">
        <v>0</v>
      </c>
      <c r="G299" s="151">
        <v>0</v>
      </c>
      <c r="H299" s="152">
        <v>0</v>
      </c>
      <c r="I299" s="152">
        <v>0</v>
      </c>
      <c r="J299" s="152">
        <v>0</v>
      </c>
      <c r="K299" s="152">
        <v>1</v>
      </c>
      <c r="L299" s="152">
        <v>0</v>
      </c>
      <c r="M299" s="162"/>
      <c r="N299" s="162"/>
      <c r="O299" s="162"/>
      <c r="P299" s="152"/>
      <c r="Q299" s="24"/>
    </row>
    <row r="300" spans="1:17" x14ac:dyDescent="0.25">
      <c r="A300" s="204"/>
      <c r="B300" s="24" t="s">
        <v>74</v>
      </c>
      <c r="C300" s="151">
        <v>0</v>
      </c>
      <c r="D300" s="151">
        <v>0</v>
      </c>
      <c r="E300" s="151">
        <v>0</v>
      </c>
      <c r="F300" s="151">
        <v>0</v>
      </c>
      <c r="G300" s="151">
        <v>0</v>
      </c>
      <c r="H300" s="152">
        <v>0</v>
      </c>
      <c r="I300" s="152">
        <v>0</v>
      </c>
      <c r="J300" s="152">
        <v>0</v>
      </c>
      <c r="K300" s="152">
        <v>1</v>
      </c>
      <c r="L300" s="152">
        <v>0</v>
      </c>
      <c r="M300" s="162"/>
      <c r="N300" s="162"/>
      <c r="O300" s="162"/>
      <c r="P300" s="152"/>
      <c r="Q300" s="24"/>
    </row>
    <row r="301" spans="1:17" x14ac:dyDescent="0.25">
      <c r="A301" s="204"/>
      <c r="B301" s="24" t="s">
        <v>266</v>
      </c>
      <c r="C301" s="151">
        <v>0</v>
      </c>
      <c r="D301" s="151">
        <v>0</v>
      </c>
      <c r="E301" s="151">
        <v>0</v>
      </c>
      <c r="F301" s="151">
        <v>0</v>
      </c>
      <c r="G301" s="151">
        <v>0</v>
      </c>
      <c r="H301" s="152">
        <v>0</v>
      </c>
      <c r="I301" s="152">
        <v>0</v>
      </c>
      <c r="J301" s="152">
        <v>0</v>
      </c>
      <c r="K301" s="152">
        <v>1</v>
      </c>
      <c r="L301" s="152">
        <v>0</v>
      </c>
      <c r="M301" s="162"/>
      <c r="N301" s="162"/>
      <c r="O301" s="162"/>
      <c r="P301" s="152"/>
      <c r="Q301" s="24"/>
    </row>
    <row r="302" spans="1:17" x14ac:dyDescent="0.25">
      <c r="A302" s="204"/>
      <c r="B302" s="24" t="s">
        <v>395</v>
      </c>
      <c r="C302" s="151">
        <v>0</v>
      </c>
      <c r="D302" s="151">
        <v>0</v>
      </c>
      <c r="E302" s="151">
        <v>0</v>
      </c>
      <c r="F302" s="151">
        <v>0</v>
      </c>
      <c r="G302" s="151">
        <v>0</v>
      </c>
      <c r="H302" s="152">
        <v>0</v>
      </c>
      <c r="I302" s="152">
        <v>0</v>
      </c>
      <c r="J302" s="152">
        <v>0</v>
      </c>
      <c r="K302" s="152">
        <v>1</v>
      </c>
      <c r="L302" s="152">
        <v>0</v>
      </c>
      <c r="M302" s="162"/>
      <c r="N302" s="162"/>
      <c r="O302" s="162"/>
      <c r="P302" s="152"/>
      <c r="Q302" s="24"/>
    </row>
    <row r="303" spans="1:17" x14ac:dyDescent="0.25">
      <c r="A303" s="204"/>
      <c r="B303" s="24" t="s">
        <v>295</v>
      </c>
      <c r="C303" s="151">
        <v>0</v>
      </c>
      <c r="D303" s="151">
        <v>0</v>
      </c>
      <c r="E303" s="151">
        <v>0</v>
      </c>
      <c r="F303" s="151">
        <v>0</v>
      </c>
      <c r="G303" s="151">
        <v>0</v>
      </c>
      <c r="H303" s="152">
        <v>0</v>
      </c>
      <c r="I303" s="152">
        <v>0</v>
      </c>
      <c r="J303" s="152">
        <v>0</v>
      </c>
      <c r="K303" s="152">
        <v>1</v>
      </c>
      <c r="L303" s="152">
        <v>0</v>
      </c>
      <c r="M303" s="162"/>
      <c r="N303" s="162"/>
      <c r="O303" s="162"/>
      <c r="P303" s="152"/>
      <c r="Q303" s="24"/>
    </row>
    <row r="304" spans="1:17" x14ac:dyDescent="0.25">
      <c r="A304" s="204"/>
      <c r="B304" s="24" t="s">
        <v>219</v>
      </c>
      <c r="C304" s="151">
        <v>0</v>
      </c>
      <c r="D304" s="151">
        <v>0</v>
      </c>
      <c r="E304" s="151">
        <v>0</v>
      </c>
      <c r="F304" s="151">
        <v>0</v>
      </c>
      <c r="G304" s="151">
        <v>0</v>
      </c>
      <c r="H304" s="152">
        <v>0</v>
      </c>
      <c r="I304" s="152">
        <v>0</v>
      </c>
      <c r="J304" s="152">
        <v>0</v>
      </c>
      <c r="K304" s="152">
        <v>1</v>
      </c>
      <c r="L304" s="152">
        <v>0</v>
      </c>
      <c r="M304" s="162"/>
      <c r="N304" s="162"/>
      <c r="O304" s="162"/>
      <c r="P304" s="152"/>
      <c r="Q304" s="24"/>
    </row>
    <row r="305" spans="1:17" x14ac:dyDescent="0.25">
      <c r="A305" s="204"/>
      <c r="B305" s="24" t="s">
        <v>396</v>
      </c>
      <c r="C305" s="151">
        <v>0</v>
      </c>
      <c r="D305" s="151">
        <v>0</v>
      </c>
      <c r="E305" s="151">
        <v>0</v>
      </c>
      <c r="F305" s="151">
        <v>0</v>
      </c>
      <c r="G305" s="151">
        <v>0</v>
      </c>
      <c r="H305" s="152">
        <v>0</v>
      </c>
      <c r="I305" s="152">
        <v>0</v>
      </c>
      <c r="J305" s="152">
        <v>0</v>
      </c>
      <c r="K305" s="152">
        <v>1</v>
      </c>
      <c r="L305" s="152">
        <v>0</v>
      </c>
      <c r="M305" s="162"/>
      <c r="N305" s="162"/>
      <c r="O305" s="162"/>
      <c r="P305" s="152"/>
      <c r="Q305" s="24"/>
    </row>
    <row r="306" spans="1:17" x14ac:dyDescent="0.25">
      <c r="A306" s="204"/>
      <c r="B306" s="24" t="s">
        <v>515</v>
      </c>
      <c r="C306" s="151">
        <v>0</v>
      </c>
      <c r="D306" s="151">
        <v>0</v>
      </c>
      <c r="E306" s="151">
        <v>0</v>
      </c>
      <c r="F306" s="151">
        <v>0</v>
      </c>
      <c r="G306" s="151">
        <v>0</v>
      </c>
      <c r="H306" s="152">
        <v>0</v>
      </c>
      <c r="I306" s="152">
        <v>0</v>
      </c>
      <c r="J306" s="152">
        <v>0</v>
      </c>
      <c r="K306" s="152">
        <v>1</v>
      </c>
      <c r="L306" s="152">
        <v>0</v>
      </c>
      <c r="M306" s="162"/>
      <c r="N306" s="162"/>
      <c r="O306" s="162"/>
      <c r="P306" s="152"/>
      <c r="Q306" s="24"/>
    </row>
    <row r="307" spans="1:17" x14ac:dyDescent="0.25">
      <c r="A307" s="204"/>
      <c r="B307" s="24" t="s">
        <v>485</v>
      </c>
      <c r="C307" s="151">
        <v>0</v>
      </c>
      <c r="D307" s="151">
        <v>0</v>
      </c>
      <c r="E307" s="151">
        <v>0</v>
      </c>
      <c r="F307" s="151">
        <v>0</v>
      </c>
      <c r="G307" s="151">
        <v>0</v>
      </c>
      <c r="H307" s="152">
        <v>0</v>
      </c>
      <c r="I307" s="152">
        <v>0</v>
      </c>
      <c r="J307" s="152">
        <v>0</v>
      </c>
      <c r="K307" s="152">
        <v>1</v>
      </c>
      <c r="L307" s="152">
        <v>0</v>
      </c>
      <c r="M307" s="162"/>
      <c r="N307" s="24"/>
      <c r="O307" s="162"/>
      <c r="P307" s="152"/>
      <c r="Q307" s="24"/>
    </row>
    <row r="308" spans="1:17" x14ac:dyDescent="0.25">
      <c r="A308" s="204"/>
      <c r="B308" s="24" t="s">
        <v>444</v>
      </c>
      <c r="C308" s="151">
        <v>0</v>
      </c>
      <c r="D308" s="151">
        <v>0</v>
      </c>
      <c r="E308" s="151">
        <v>0</v>
      </c>
      <c r="F308" s="151">
        <v>0</v>
      </c>
      <c r="G308" s="151">
        <v>0</v>
      </c>
      <c r="H308" s="152">
        <v>0</v>
      </c>
      <c r="I308" s="152">
        <v>0</v>
      </c>
      <c r="J308" s="152">
        <v>0</v>
      </c>
      <c r="K308" s="152">
        <v>1</v>
      </c>
      <c r="L308" s="152">
        <v>0</v>
      </c>
      <c r="M308" s="162"/>
      <c r="N308" s="162"/>
      <c r="O308" s="162"/>
      <c r="P308" s="152"/>
      <c r="Q308" s="24"/>
    </row>
    <row r="309" spans="1:17" x14ac:dyDescent="0.25">
      <c r="A309" s="204"/>
      <c r="B309" s="24" t="s">
        <v>268</v>
      </c>
      <c r="C309" s="151">
        <v>0</v>
      </c>
      <c r="D309" s="151">
        <v>0</v>
      </c>
      <c r="E309" s="151">
        <v>0</v>
      </c>
      <c r="F309" s="151">
        <v>0</v>
      </c>
      <c r="G309" s="151">
        <v>0</v>
      </c>
      <c r="H309" s="152">
        <v>0</v>
      </c>
      <c r="I309" s="152">
        <v>0</v>
      </c>
      <c r="J309" s="152">
        <v>0</v>
      </c>
      <c r="K309" s="152">
        <v>1</v>
      </c>
      <c r="L309" s="152">
        <v>0</v>
      </c>
      <c r="M309" s="162"/>
      <c r="N309" s="162"/>
      <c r="O309" s="162"/>
      <c r="P309" s="152"/>
      <c r="Q309" s="24"/>
    </row>
    <row r="310" spans="1:17" x14ac:dyDescent="0.25">
      <c r="A310" s="204"/>
      <c r="B310" s="24" t="s">
        <v>397</v>
      </c>
      <c r="C310" s="151">
        <v>0</v>
      </c>
      <c r="D310" s="151">
        <v>0</v>
      </c>
      <c r="E310" s="151">
        <v>0</v>
      </c>
      <c r="F310" s="151">
        <v>0</v>
      </c>
      <c r="G310" s="151">
        <v>0</v>
      </c>
      <c r="H310" s="152">
        <v>0</v>
      </c>
      <c r="I310" s="152">
        <v>0</v>
      </c>
      <c r="J310" s="152">
        <v>0</v>
      </c>
      <c r="K310" s="152">
        <v>1</v>
      </c>
      <c r="L310" s="152">
        <v>0</v>
      </c>
      <c r="M310" s="162"/>
      <c r="N310" s="162"/>
      <c r="O310" s="162"/>
      <c r="P310" s="152"/>
      <c r="Q310" s="24"/>
    </row>
    <row r="311" spans="1:17" x14ac:dyDescent="0.25">
      <c r="A311" s="204"/>
      <c r="B311" s="24" t="s">
        <v>647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2">
        <v>0</v>
      </c>
      <c r="I311" s="152">
        <v>0</v>
      </c>
      <c r="J311" s="152">
        <v>0</v>
      </c>
      <c r="K311" s="152">
        <v>1</v>
      </c>
      <c r="L311" s="152">
        <v>0</v>
      </c>
      <c r="M311" s="162"/>
      <c r="N311" s="24"/>
      <c r="O311" s="162"/>
      <c r="P311" s="152"/>
      <c r="Q311" s="24"/>
    </row>
    <row r="312" spans="1:17" x14ac:dyDescent="0.25">
      <c r="A312" s="204"/>
      <c r="B312" s="24" t="s">
        <v>517</v>
      </c>
      <c r="C312" s="151">
        <v>0</v>
      </c>
      <c r="D312" s="151">
        <v>0</v>
      </c>
      <c r="E312" s="151">
        <v>0</v>
      </c>
      <c r="F312" s="151">
        <v>0</v>
      </c>
      <c r="G312" s="151">
        <v>0</v>
      </c>
      <c r="H312" s="152">
        <v>0</v>
      </c>
      <c r="I312" s="152">
        <v>0</v>
      </c>
      <c r="J312" s="152">
        <v>0</v>
      </c>
      <c r="K312" s="152">
        <v>1</v>
      </c>
      <c r="L312" s="152">
        <v>0</v>
      </c>
      <c r="M312" s="162"/>
      <c r="N312" s="162"/>
      <c r="O312" s="162"/>
      <c r="P312" s="152"/>
      <c r="Q312" s="24"/>
    </row>
    <row r="313" spans="1:17" x14ac:dyDescent="0.25">
      <c r="A313" s="204"/>
      <c r="B313" s="24" t="s">
        <v>398</v>
      </c>
      <c r="C313" s="151">
        <v>0</v>
      </c>
      <c r="D313" s="151">
        <v>0</v>
      </c>
      <c r="E313" s="151">
        <v>0</v>
      </c>
      <c r="F313" s="151">
        <v>0</v>
      </c>
      <c r="G313" s="151">
        <v>0</v>
      </c>
      <c r="H313" s="152">
        <v>0</v>
      </c>
      <c r="I313" s="152">
        <v>0</v>
      </c>
      <c r="J313" s="152">
        <v>0</v>
      </c>
      <c r="K313" s="152">
        <v>1</v>
      </c>
      <c r="L313" s="152">
        <v>0</v>
      </c>
      <c r="M313" s="162"/>
      <c r="N313" s="162"/>
      <c r="O313" s="162"/>
      <c r="P313" s="152"/>
      <c r="Q313" s="24"/>
    </row>
    <row r="314" spans="1:17" x14ac:dyDescent="0.25">
      <c r="A314" s="204"/>
      <c r="B314" s="24" t="s">
        <v>518</v>
      </c>
      <c r="C314" s="151">
        <v>0</v>
      </c>
      <c r="D314" s="151">
        <v>0</v>
      </c>
      <c r="E314" s="151">
        <v>0</v>
      </c>
      <c r="F314" s="151">
        <v>0</v>
      </c>
      <c r="G314" s="151">
        <v>0</v>
      </c>
      <c r="H314" s="152">
        <v>0</v>
      </c>
      <c r="I314" s="152">
        <v>0</v>
      </c>
      <c r="J314" s="152">
        <v>0</v>
      </c>
      <c r="K314" s="152">
        <v>1</v>
      </c>
      <c r="L314" s="152">
        <v>0</v>
      </c>
      <c r="M314" s="162"/>
      <c r="N314" s="162"/>
      <c r="O314" s="162"/>
      <c r="P314" s="152"/>
      <c r="Q314" s="24"/>
    </row>
    <row r="315" spans="1:17" x14ac:dyDescent="0.25">
      <c r="A315" s="204"/>
      <c r="B315" s="24" t="s">
        <v>593</v>
      </c>
      <c r="C315" s="151">
        <v>0</v>
      </c>
      <c r="D315" s="151">
        <v>0</v>
      </c>
      <c r="E315" s="151">
        <v>0</v>
      </c>
      <c r="F315" s="151">
        <v>0</v>
      </c>
      <c r="G315" s="151">
        <v>0</v>
      </c>
      <c r="H315" s="152">
        <v>0</v>
      </c>
      <c r="I315" s="152">
        <v>0</v>
      </c>
      <c r="J315" s="152">
        <v>0</v>
      </c>
      <c r="K315" s="152">
        <v>1</v>
      </c>
      <c r="L315" s="152">
        <v>0</v>
      </c>
      <c r="M315" s="162"/>
      <c r="N315" s="162"/>
      <c r="O315" s="162"/>
      <c r="P315" s="152"/>
      <c r="Q315" s="24"/>
    </row>
    <row r="316" spans="1:17" x14ac:dyDescent="0.25">
      <c r="A316" s="204"/>
      <c r="B316" s="24" t="s">
        <v>596</v>
      </c>
      <c r="C316" s="151">
        <v>0</v>
      </c>
      <c r="D316" s="151">
        <v>0</v>
      </c>
      <c r="E316" s="151">
        <v>0</v>
      </c>
      <c r="F316" s="151">
        <v>0</v>
      </c>
      <c r="G316" s="151">
        <v>0</v>
      </c>
      <c r="H316" s="152">
        <v>0</v>
      </c>
      <c r="I316" s="152">
        <v>0</v>
      </c>
      <c r="J316" s="152">
        <v>0</v>
      </c>
      <c r="K316" s="152">
        <v>1</v>
      </c>
      <c r="L316" s="152">
        <v>0</v>
      </c>
      <c r="M316" s="162"/>
      <c r="N316" s="162"/>
      <c r="O316" s="162"/>
      <c r="P316" s="152"/>
      <c r="Q316" s="24"/>
    </row>
    <row r="317" spans="1:17" x14ac:dyDescent="0.25">
      <c r="A317" s="204"/>
      <c r="B317" s="24" t="s">
        <v>79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  <c r="H317" s="152">
        <v>0</v>
      </c>
      <c r="I317" s="152">
        <v>0</v>
      </c>
      <c r="J317" s="152">
        <v>0</v>
      </c>
      <c r="K317" s="152">
        <v>1</v>
      </c>
      <c r="L317" s="152">
        <v>0</v>
      </c>
      <c r="M317" s="162"/>
      <c r="N317" s="162"/>
      <c r="O317" s="162"/>
      <c r="P317" s="152"/>
      <c r="Q317" s="24"/>
    </row>
    <row r="318" spans="1:17" x14ac:dyDescent="0.25">
      <c r="A318" s="204"/>
      <c r="B318" s="24" t="s">
        <v>269</v>
      </c>
      <c r="C318" s="151">
        <v>0</v>
      </c>
      <c r="D318" s="151">
        <v>0</v>
      </c>
      <c r="E318" s="151">
        <v>0</v>
      </c>
      <c r="F318" s="151">
        <v>0</v>
      </c>
      <c r="G318" s="151">
        <v>0</v>
      </c>
      <c r="H318" s="152">
        <v>0</v>
      </c>
      <c r="I318" s="152">
        <v>0</v>
      </c>
      <c r="J318" s="152">
        <v>0</v>
      </c>
      <c r="K318" s="152">
        <v>1</v>
      </c>
      <c r="L318" s="152">
        <v>0</v>
      </c>
      <c r="M318" s="162"/>
      <c r="N318" s="162"/>
      <c r="O318" s="162"/>
      <c r="P318" s="152"/>
      <c r="Q318" s="24"/>
    </row>
    <row r="319" spans="1:17" x14ac:dyDescent="0.25">
      <c r="A319" s="204"/>
      <c r="B319" s="24" t="s">
        <v>673</v>
      </c>
      <c r="C319" s="151">
        <v>0</v>
      </c>
      <c r="D319" s="151">
        <v>0</v>
      </c>
      <c r="E319" s="151">
        <v>0</v>
      </c>
      <c r="F319" s="151">
        <v>0</v>
      </c>
      <c r="G319" s="151">
        <v>0</v>
      </c>
      <c r="H319" s="152">
        <v>0</v>
      </c>
      <c r="I319" s="152">
        <v>0</v>
      </c>
      <c r="J319" s="152">
        <v>0</v>
      </c>
      <c r="K319" s="152">
        <v>1</v>
      </c>
      <c r="L319" s="152">
        <v>0</v>
      </c>
      <c r="M319" s="162"/>
      <c r="N319" s="24"/>
      <c r="O319" s="162"/>
      <c r="P319" s="152"/>
      <c r="Q319" s="24"/>
    </row>
    <row r="320" spans="1:17" x14ac:dyDescent="0.25">
      <c r="A320" s="204"/>
      <c r="B320" s="24" t="s">
        <v>298</v>
      </c>
      <c r="C320" s="151">
        <v>0</v>
      </c>
      <c r="D320" s="151">
        <v>0</v>
      </c>
      <c r="E320" s="151">
        <v>0</v>
      </c>
      <c r="F320" s="151">
        <v>0</v>
      </c>
      <c r="G320" s="151">
        <v>0</v>
      </c>
      <c r="H320" s="152">
        <v>0</v>
      </c>
      <c r="I320" s="152">
        <v>0</v>
      </c>
      <c r="J320" s="152">
        <v>0</v>
      </c>
      <c r="K320" s="152">
        <v>1</v>
      </c>
      <c r="L320" s="152">
        <v>0</v>
      </c>
      <c r="M320" s="162"/>
      <c r="N320" s="162"/>
      <c r="O320" s="162"/>
      <c r="P320" s="152"/>
      <c r="Q320" s="24"/>
    </row>
    <row r="321" spans="1:17" x14ac:dyDescent="0.25">
      <c r="A321" s="204"/>
      <c r="B321" s="24" t="s">
        <v>674</v>
      </c>
      <c r="C321" s="151">
        <v>0</v>
      </c>
      <c r="D321" s="151">
        <v>0</v>
      </c>
      <c r="E321" s="151">
        <v>0</v>
      </c>
      <c r="F321" s="151">
        <v>0</v>
      </c>
      <c r="G321" s="151">
        <v>0</v>
      </c>
      <c r="H321" s="152">
        <v>0</v>
      </c>
      <c r="I321" s="152">
        <v>0</v>
      </c>
      <c r="J321" s="152">
        <v>0</v>
      </c>
      <c r="K321" s="152">
        <v>1</v>
      </c>
      <c r="L321" s="152">
        <v>0</v>
      </c>
      <c r="M321" s="162"/>
      <c r="N321" s="24"/>
      <c r="O321" s="162"/>
      <c r="P321" s="152"/>
      <c r="Q321" s="24"/>
    </row>
    <row r="322" spans="1:17" x14ac:dyDescent="0.25">
      <c r="A322" s="204"/>
      <c r="B322" s="24" t="s">
        <v>427</v>
      </c>
      <c r="C322" s="151">
        <v>0</v>
      </c>
      <c r="D322" s="151">
        <v>0</v>
      </c>
      <c r="E322" s="151">
        <v>0</v>
      </c>
      <c r="F322" s="151">
        <v>0</v>
      </c>
      <c r="G322" s="151">
        <v>0</v>
      </c>
      <c r="H322" s="152">
        <v>0</v>
      </c>
      <c r="I322" s="152">
        <v>0</v>
      </c>
      <c r="J322" s="152">
        <v>0</v>
      </c>
      <c r="K322" s="152">
        <v>1</v>
      </c>
      <c r="L322" s="152">
        <v>0</v>
      </c>
      <c r="M322" s="162"/>
      <c r="N322" s="24"/>
      <c r="O322" s="162"/>
      <c r="P322" s="152"/>
      <c r="Q322" s="24"/>
    </row>
    <row r="323" spans="1:17" x14ac:dyDescent="0.25">
      <c r="A323" s="204"/>
      <c r="B323" s="24" t="s">
        <v>446</v>
      </c>
      <c r="C323" s="151">
        <v>0</v>
      </c>
      <c r="D323" s="151">
        <v>0</v>
      </c>
      <c r="E323" s="151">
        <v>0</v>
      </c>
      <c r="F323" s="151">
        <v>0</v>
      </c>
      <c r="G323" s="151">
        <v>0</v>
      </c>
      <c r="H323" s="152">
        <v>0</v>
      </c>
      <c r="I323" s="152">
        <v>0</v>
      </c>
      <c r="J323" s="152">
        <v>0</v>
      </c>
      <c r="K323" s="152">
        <v>1</v>
      </c>
      <c r="L323" s="152">
        <v>0</v>
      </c>
      <c r="M323" s="162"/>
      <c r="N323" s="162"/>
      <c r="O323" s="162"/>
      <c r="P323" s="152"/>
      <c r="Q323" s="24"/>
    </row>
    <row r="324" spans="1:17" x14ac:dyDescent="0.25">
      <c r="A324" s="204"/>
      <c r="B324" s="24" t="s">
        <v>221</v>
      </c>
      <c r="C324" s="151">
        <v>0</v>
      </c>
      <c r="D324" s="151">
        <v>0</v>
      </c>
      <c r="E324" s="151">
        <v>0</v>
      </c>
      <c r="F324" s="151">
        <v>0</v>
      </c>
      <c r="G324" s="151">
        <v>0</v>
      </c>
      <c r="H324" s="152">
        <v>0</v>
      </c>
      <c r="I324" s="152">
        <v>0</v>
      </c>
      <c r="J324" s="152">
        <v>0</v>
      </c>
      <c r="K324" s="152">
        <v>1</v>
      </c>
      <c r="L324" s="152">
        <v>0</v>
      </c>
      <c r="M324" s="162"/>
      <c r="N324" s="162"/>
      <c r="O324" s="162"/>
      <c r="P324" s="152"/>
      <c r="Q324" s="24"/>
    </row>
    <row r="325" spans="1:17" x14ac:dyDescent="0.25">
      <c r="A325" s="204"/>
      <c r="B325" s="24" t="s">
        <v>486</v>
      </c>
      <c r="C325" s="151">
        <v>0</v>
      </c>
      <c r="D325" s="151">
        <v>0</v>
      </c>
      <c r="E325" s="151">
        <v>0</v>
      </c>
      <c r="F325" s="151">
        <v>0</v>
      </c>
      <c r="G325" s="151">
        <v>0</v>
      </c>
      <c r="H325" s="152">
        <v>0</v>
      </c>
      <c r="I325" s="152">
        <v>0</v>
      </c>
      <c r="J325" s="152">
        <v>0</v>
      </c>
      <c r="K325" s="152">
        <v>1</v>
      </c>
      <c r="L325" s="152">
        <v>0</v>
      </c>
      <c r="M325" s="162"/>
      <c r="N325" s="24"/>
      <c r="O325" s="162"/>
      <c r="P325" s="152"/>
      <c r="Q325" s="24"/>
    </row>
    <row r="326" spans="1:17" x14ac:dyDescent="0.25">
      <c r="A326" s="204"/>
      <c r="B326" s="24" t="s">
        <v>299</v>
      </c>
      <c r="C326" s="151">
        <v>0</v>
      </c>
      <c r="D326" s="151">
        <v>0</v>
      </c>
      <c r="E326" s="151">
        <v>0</v>
      </c>
      <c r="F326" s="151">
        <v>0</v>
      </c>
      <c r="G326" s="151">
        <v>0</v>
      </c>
      <c r="H326" s="152">
        <v>0</v>
      </c>
      <c r="I326" s="152">
        <v>0</v>
      </c>
      <c r="J326" s="152">
        <v>0</v>
      </c>
      <c r="K326" s="152">
        <v>1</v>
      </c>
      <c r="L326" s="152">
        <v>0</v>
      </c>
      <c r="M326" s="162"/>
      <c r="N326" s="162"/>
      <c r="O326" s="162"/>
      <c r="P326" s="152"/>
      <c r="Q326" s="24"/>
    </row>
    <row r="327" spans="1:17" x14ac:dyDescent="0.25">
      <c r="A327" s="204"/>
      <c r="B327" s="24" t="s">
        <v>522</v>
      </c>
      <c r="C327" s="151">
        <v>0</v>
      </c>
      <c r="D327" s="151">
        <v>0</v>
      </c>
      <c r="E327" s="151">
        <v>0</v>
      </c>
      <c r="F327" s="151">
        <v>0</v>
      </c>
      <c r="G327" s="151">
        <v>0</v>
      </c>
      <c r="H327" s="152">
        <v>0</v>
      </c>
      <c r="I327" s="152">
        <v>0</v>
      </c>
      <c r="J327" s="152">
        <v>0</v>
      </c>
      <c r="K327" s="152">
        <v>1</v>
      </c>
      <c r="L327" s="152">
        <v>0</v>
      </c>
      <c r="M327" s="162"/>
      <c r="N327" s="162"/>
      <c r="O327" s="162"/>
      <c r="P327" s="152"/>
      <c r="Q327" s="24"/>
    </row>
    <row r="328" spans="1:17" x14ac:dyDescent="0.25">
      <c r="A328" s="204"/>
      <c r="B328" s="24" t="s">
        <v>399</v>
      </c>
      <c r="C328" s="151">
        <v>0</v>
      </c>
      <c r="D328" s="151">
        <v>0</v>
      </c>
      <c r="E328" s="151">
        <v>0</v>
      </c>
      <c r="F328" s="151">
        <v>0</v>
      </c>
      <c r="G328" s="151">
        <v>0</v>
      </c>
      <c r="H328" s="152">
        <v>0</v>
      </c>
      <c r="I328" s="152">
        <v>0</v>
      </c>
      <c r="J328" s="152">
        <v>0</v>
      </c>
      <c r="K328" s="152">
        <v>1</v>
      </c>
      <c r="L328" s="152">
        <v>0</v>
      </c>
      <c r="M328" s="162"/>
      <c r="N328" s="162"/>
      <c r="O328" s="162"/>
      <c r="P328" s="152"/>
      <c r="Q328" s="24"/>
    </row>
    <row r="329" spans="1:17" x14ac:dyDescent="0.25">
      <c r="A329" s="204"/>
      <c r="B329" s="24" t="s">
        <v>428</v>
      </c>
      <c r="C329" s="151">
        <v>0</v>
      </c>
      <c r="D329" s="151">
        <v>0</v>
      </c>
      <c r="E329" s="151">
        <v>0</v>
      </c>
      <c r="F329" s="151">
        <v>0</v>
      </c>
      <c r="G329" s="151">
        <v>0</v>
      </c>
      <c r="H329" s="152">
        <v>0</v>
      </c>
      <c r="I329" s="152">
        <v>0</v>
      </c>
      <c r="J329" s="152">
        <v>0</v>
      </c>
      <c r="K329" s="152">
        <v>1</v>
      </c>
      <c r="L329" s="152">
        <v>0</v>
      </c>
      <c r="M329" s="162"/>
      <c r="N329" s="24"/>
      <c r="O329" s="162"/>
      <c r="P329" s="152"/>
      <c r="Q329" s="24"/>
    </row>
    <row r="330" spans="1:17" x14ac:dyDescent="0.25">
      <c r="A330" s="204"/>
      <c r="B330" s="24" t="s">
        <v>523</v>
      </c>
      <c r="C330" s="151">
        <v>0</v>
      </c>
      <c r="D330" s="151">
        <v>0</v>
      </c>
      <c r="E330" s="151">
        <v>0</v>
      </c>
      <c r="F330" s="151">
        <v>0</v>
      </c>
      <c r="G330" s="151">
        <v>0</v>
      </c>
      <c r="H330" s="152">
        <v>0</v>
      </c>
      <c r="I330" s="152">
        <v>0</v>
      </c>
      <c r="J330" s="152">
        <v>0</v>
      </c>
      <c r="K330" s="152">
        <v>1</v>
      </c>
      <c r="L330" s="152">
        <v>0</v>
      </c>
      <c r="M330" s="162"/>
      <c r="N330" s="162"/>
      <c r="O330" s="162"/>
      <c r="P330" s="152"/>
      <c r="Q330" s="24"/>
    </row>
    <row r="331" spans="1:17" x14ac:dyDescent="0.25">
      <c r="A331" s="204"/>
      <c r="B331" s="24" t="s">
        <v>447</v>
      </c>
      <c r="C331" s="151">
        <v>0</v>
      </c>
      <c r="D331" s="151">
        <v>0</v>
      </c>
      <c r="E331" s="151">
        <v>0</v>
      </c>
      <c r="F331" s="151">
        <v>0</v>
      </c>
      <c r="G331" s="151">
        <v>0</v>
      </c>
      <c r="H331" s="152">
        <v>0</v>
      </c>
      <c r="I331" s="152">
        <v>0</v>
      </c>
      <c r="J331" s="152">
        <v>0</v>
      </c>
      <c r="K331" s="152">
        <v>1</v>
      </c>
      <c r="L331" s="152">
        <v>0</v>
      </c>
      <c r="M331" s="162"/>
      <c r="N331" s="162"/>
      <c r="O331" s="162"/>
      <c r="P331" s="152"/>
      <c r="Q331" s="24"/>
    </row>
    <row r="332" spans="1:17" x14ac:dyDescent="0.25">
      <c r="A332" s="204"/>
      <c r="B332" s="24" t="s">
        <v>597</v>
      </c>
      <c r="C332" s="151">
        <v>0</v>
      </c>
      <c r="D332" s="151">
        <v>0</v>
      </c>
      <c r="E332" s="151">
        <v>0</v>
      </c>
      <c r="F332" s="151">
        <v>0</v>
      </c>
      <c r="G332" s="151">
        <v>0</v>
      </c>
      <c r="H332" s="152">
        <v>0</v>
      </c>
      <c r="I332" s="152">
        <v>0</v>
      </c>
      <c r="J332" s="152">
        <v>0</v>
      </c>
      <c r="K332" s="152">
        <v>1</v>
      </c>
      <c r="L332" s="152">
        <v>0</v>
      </c>
      <c r="M332" s="162"/>
      <c r="N332" s="162"/>
      <c r="O332" s="162"/>
      <c r="P332" s="152"/>
      <c r="Q332" s="24"/>
    </row>
    <row r="333" spans="1:17" x14ac:dyDescent="0.25">
      <c r="A333" s="204"/>
      <c r="B333" s="24" t="s">
        <v>598</v>
      </c>
      <c r="C333" s="151">
        <v>0</v>
      </c>
      <c r="D333" s="151">
        <v>0</v>
      </c>
      <c r="E333" s="151">
        <v>0</v>
      </c>
      <c r="F333" s="151">
        <v>0</v>
      </c>
      <c r="G333" s="151">
        <v>0</v>
      </c>
      <c r="H333" s="152">
        <v>0</v>
      </c>
      <c r="I333" s="152">
        <v>0</v>
      </c>
      <c r="J333" s="152">
        <v>0</v>
      </c>
      <c r="K333" s="152">
        <v>1</v>
      </c>
      <c r="L333" s="152">
        <v>0</v>
      </c>
      <c r="M333" s="162"/>
      <c r="N333" s="162"/>
      <c r="O333" s="162"/>
      <c r="P333" s="152"/>
      <c r="Q333" s="24"/>
    </row>
    <row r="334" spans="1:17" x14ac:dyDescent="0.25">
      <c r="A334" s="204"/>
      <c r="B334" s="24" t="s">
        <v>82</v>
      </c>
      <c r="C334" s="151">
        <v>0</v>
      </c>
      <c r="D334" s="151">
        <v>0</v>
      </c>
      <c r="E334" s="151">
        <v>0</v>
      </c>
      <c r="F334" s="151">
        <v>0</v>
      </c>
      <c r="G334" s="151">
        <v>0</v>
      </c>
      <c r="H334" s="152">
        <v>0</v>
      </c>
      <c r="I334" s="152">
        <v>0</v>
      </c>
      <c r="J334" s="152">
        <v>0</v>
      </c>
      <c r="K334" s="152">
        <v>1</v>
      </c>
      <c r="L334" s="152">
        <v>0</v>
      </c>
      <c r="M334" s="162"/>
      <c r="N334" s="162"/>
      <c r="O334" s="162"/>
      <c r="P334" s="152"/>
      <c r="Q334" s="24"/>
    </row>
    <row r="335" spans="1:17" x14ac:dyDescent="0.25">
      <c r="A335" s="204"/>
      <c r="B335" s="24" t="s">
        <v>223</v>
      </c>
      <c r="C335" s="151">
        <v>0</v>
      </c>
      <c r="D335" s="151">
        <v>0</v>
      </c>
      <c r="E335" s="151">
        <v>0</v>
      </c>
      <c r="F335" s="151">
        <v>0</v>
      </c>
      <c r="G335" s="151">
        <v>0</v>
      </c>
      <c r="H335" s="152">
        <v>0</v>
      </c>
      <c r="I335" s="152">
        <v>0</v>
      </c>
      <c r="J335" s="152">
        <v>0</v>
      </c>
      <c r="K335" s="152">
        <v>1</v>
      </c>
      <c r="L335" s="152">
        <v>0</v>
      </c>
      <c r="M335" s="162"/>
      <c r="N335" s="162"/>
      <c r="O335" s="162"/>
      <c r="P335" s="152"/>
      <c r="Q335" s="24"/>
    </row>
    <row r="336" spans="1:17" x14ac:dyDescent="0.25">
      <c r="A336" s="204"/>
      <c r="B336" s="24" t="s">
        <v>602</v>
      </c>
      <c r="C336" s="151">
        <v>0</v>
      </c>
      <c r="D336" s="151">
        <v>0</v>
      </c>
      <c r="E336" s="151">
        <v>0</v>
      </c>
      <c r="F336" s="151">
        <v>0</v>
      </c>
      <c r="G336" s="151">
        <v>0</v>
      </c>
      <c r="H336" s="152">
        <v>0</v>
      </c>
      <c r="I336" s="152">
        <v>0</v>
      </c>
      <c r="J336" s="152">
        <v>0</v>
      </c>
      <c r="K336" s="152">
        <v>1</v>
      </c>
      <c r="L336" s="152">
        <v>0</v>
      </c>
      <c r="M336" s="162"/>
      <c r="N336" s="162"/>
      <c r="O336" s="162"/>
      <c r="P336" s="152"/>
      <c r="Q336" s="24"/>
    </row>
    <row r="337" spans="1:17" x14ac:dyDescent="0.25">
      <c r="A337" s="204"/>
      <c r="B337" s="24" t="s">
        <v>449</v>
      </c>
      <c r="C337" s="151">
        <v>0</v>
      </c>
      <c r="D337" s="151">
        <v>0</v>
      </c>
      <c r="E337" s="151">
        <v>0</v>
      </c>
      <c r="F337" s="151">
        <v>0</v>
      </c>
      <c r="G337" s="151">
        <v>0</v>
      </c>
      <c r="H337" s="152">
        <v>0</v>
      </c>
      <c r="I337" s="152">
        <v>0</v>
      </c>
      <c r="J337" s="152">
        <v>0</v>
      </c>
      <c r="K337" s="152">
        <v>1</v>
      </c>
      <c r="L337" s="152">
        <v>0</v>
      </c>
      <c r="M337" s="162"/>
      <c r="N337" s="162"/>
      <c r="O337" s="162"/>
      <c r="P337" s="152"/>
      <c r="Q337" s="24"/>
    </row>
    <row r="338" spans="1:17" x14ac:dyDescent="0.25">
      <c r="A338" s="204"/>
      <c r="B338" s="24" t="s">
        <v>524</v>
      </c>
      <c r="C338" s="151">
        <v>0</v>
      </c>
      <c r="D338" s="151">
        <v>0</v>
      </c>
      <c r="E338" s="151">
        <v>0</v>
      </c>
      <c r="F338" s="151">
        <v>0</v>
      </c>
      <c r="G338" s="151">
        <v>0</v>
      </c>
      <c r="H338" s="152">
        <v>0</v>
      </c>
      <c r="I338" s="152">
        <v>0</v>
      </c>
      <c r="J338" s="152">
        <v>0</v>
      </c>
      <c r="K338" s="152">
        <v>1</v>
      </c>
      <c r="L338" s="152">
        <v>0</v>
      </c>
      <c r="M338" s="162"/>
      <c r="N338" s="162"/>
      <c r="O338" s="162"/>
      <c r="P338" s="152"/>
      <c r="Q338" s="24"/>
    </row>
    <row r="339" spans="1:17" x14ac:dyDescent="0.25">
      <c r="A339" s="204"/>
      <c r="B339" s="24" t="s">
        <v>400</v>
      </c>
      <c r="C339" s="151">
        <v>0</v>
      </c>
      <c r="D339" s="151">
        <v>0</v>
      </c>
      <c r="E339" s="151">
        <v>0</v>
      </c>
      <c r="F339" s="151">
        <v>0</v>
      </c>
      <c r="G339" s="151">
        <v>0</v>
      </c>
      <c r="H339" s="152">
        <v>0</v>
      </c>
      <c r="I339" s="152">
        <v>0</v>
      </c>
      <c r="J339" s="152">
        <v>0</v>
      </c>
      <c r="K339" s="152">
        <v>1</v>
      </c>
      <c r="L339" s="152">
        <v>0</v>
      </c>
      <c r="M339" s="162"/>
      <c r="N339" s="162"/>
      <c r="O339" s="162"/>
      <c r="P339" s="152"/>
      <c r="Q339" s="24"/>
    </row>
    <row r="340" spans="1:17" x14ac:dyDescent="0.25">
      <c r="A340" s="204"/>
      <c r="B340" s="24" t="s">
        <v>675</v>
      </c>
      <c r="C340" s="151">
        <v>0</v>
      </c>
      <c r="D340" s="151">
        <v>0</v>
      </c>
      <c r="E340" s="151">
        <v>0</v>
      </c>
      <c r="F340" s="151">
        <v>0</v>
      </c>
      <c r="G340" s="151">
        <v>0</v>
      </c>
      <c r="H340" s="152">
        <v>0</v>
      </c>
      <c r="I340" s="152">
        <v>0</v>
      </c>
      <c r="J340" s="152">
        <v>0</v>
      </c>
      <c r="K340" s="152">
        <v>1</v>
      </c>
      <c r="L340" s="152">
        <v>0</v>
      </c>
      <c r="M340" s="162"/>
      <c r="N340" s="24"/>
      <c r="O340" s="162"/>
      <c r="P340" s="152"/>
      <c r="Q340" s="24"/>
    </row>
    <row r="341" spans="1:17" x14ac:dyDescent="0.25">
      <c r="A341" s="204"/>
      <c r="B341" s="24" t="s">
        <v>676</v>
      </c>
      <c r="C341" s="151">
        <v>0</v>
      </c>
      <c r="D341" s="151">
        <v>0</v>
      </c>
      <c r="E341" s="151">
        <v>0</v>
      </c>
      <c r="F341" s="151">
        <v>0</v>
      </c>
      <c r="G341" s="151">
        <v>0</v>
      </c>
      <c r="H341" s="152">
        <v>0</v>
      </c>
      <c r="I341" s="152">
        <v>0</v>
      </c>
      <c r="J341" s="152">
        <v>0</v>
      </c>
      <c r="K341" s="152">
        <v>1</v>
      </c>
      <c r="L341" s="152">
        <v>0</v>
      </c>
      <c r="M341" s="162"/>
      <c r="N341" s="24"/>
      <c r="O341" s="162"/>
      <c r="P341" s="152"/>
      <c r="Q341" s="24"/>
    </row>
    <row r="342" spans="1:17" x14ac:dyDescent="0.25">
      <c r="A342" s="204"/>
      <c r="B342" s="24" t="s">
        <v>677</v>
      </c>
      <c r="C342" s="151">
        <v>0</v>
      </c>
      <c r="D342" s="151">
        <v>0</v>
      </c>
      <c r="E342" s="151">
        <v>0</v>
      </c>
      <c r="F342" s="151">
        <v>0</v>
      </c>
      <c r="G342" s="151">
        <v>0</v>
      </c>
      <c r="H342" s="152">
        <v>0</v>
      </c>
      <c r="I342" s="152">
        <v>0</v>
      </c>
      <c r="J342" s="152">
        <v>0</v>
      </c>
      <c r="K342" s="152">
        <v>1</v>
      </c>
      <c r="L342" s="152">
        <v>0</v>
      </c>
      <c r="M342" s="162"/>
      <c r="N342" s="24"/>
      <c r="O342" s="162"/>
      <c r="P342" s="152"/>
      <c r="Q342" s="24"/>
    </row>
    <row r="343" spans="1:17" x14ac:dyDescent="0.25">
      <c r="A343" s="204"/>
      <c r="B343" s="24" t="s">
        <v>401</v>
      </c>
      <c r="C343" s="151">
        <v>0</v>
      </c>
      <c r="D343" s="151">
        <v>0</v>
      </c>
      <c r="E343" s="151">
        <v>0</v>
      </c>
      <c r="F343" s="151">
        <v>0</v>
      </c>
      <c r="G343" s="151">
        <v>0</v>
      </c>
      <c r="H343" s="152">
        <v>0</v>
      </c>
      <c r="I343" s="152">
        <v>0</v>
      </c>
      <c r="J343" s="152">
        <v>0</v>
      </c>
      <c r="K343" s="152">
        <v>1</v>
      </c>
      <c r="L343" s="152">
        <v>0</v>
      </c>
      <c r="M343" s="162"/>
      <c r="N343" s="162"/>
      <c r="O343" s="162"/>
      <c r="P343" s="152"/>
      <c r="Q343" s="24"/>
    </row>
    <row r="344" spans="1:17" x14ac:dyDescent="0.25">
      <c r="A344" s="204"/>
      <c r="B344" s="24" t="s">
        <v>487</v>
      </c>
      <c r="C344" s="151">
        <v>0</v>
      </c>
      <c r="D344" s="151">
        <v>0</v>
      </c>
      <c r="E344" s="151">
        <v>0</v>
      </c>
      <c r="F344" s="151">
        <v>0</v>
      </c>
      <c r="G344" s="151">
        <v>0</v>
      </c>
      <c r="H344" s="152">
        <v>0</v>
      </c>
      <c r="I344" s="152">
        <v>0</v>
      </c>
      <c r="J344" s="152">
        <v>0</v>
      </c>
      <c r="K344" s="152">
        <v>1</v>
      </c>
      <c r="L344" s="152">
        <v>0</v>
      </c>
      <c r="M344" s="162"/>
      <c r="N344" s="24"/>
      <c r="O344" s="162"/>
      <c r="P344" s="152"/>
      <c r="Q344" s="24"/>
    </row>
    <row r="345" spans="1:17" x14ac:dyDescent="0.25">
      <c r="A345" s="204"/>
      <c r="B345" s="24" t="s">
        <v>604</v>
      </c>
      <c r="C345" s="151">
        <v>0</v>
      </c>
      <c r="D345" s="151">
        <v>0</v>
      </c>
      <c r="E345" s="151">
        <v>0</v>
      </c>
      <c r="F345" s="151">
        <v>0</v>
      </c>
      <c r="G345" s="151">
        <v>0</v>
      </c>
      <c r="H345" s="152">
        <v>0</v>
      </c>
      <c r="I345" s="152">
        <v>0</v>
      </c>
      <c r="J345" s="152">
        <v>0</v>
      </c>
      <c r="K345" s="152">
        <v>1</v>
      </c>
      <c r="L345" s="152">
        <v>0</v>
      </c>
      <c r="M345" s="162"/>
      <c r="N345" s="162"/>
      <c r="O345" s="162"/>
      <c r="P345" s="152"/>
      <c r="Q345" s="24"/>
    </row>
    <row r="346" spans="1:17" x14ac:dyDescent="0.25">
      <c r="A346" s="204"/>
      <c r="B346" s="24" t="s">
        <v>225</v>
      </c>
      <c r="C346" s="151">
        <v>0</v>
      </c>
      <c r="D346" s="151">
        <v>0</v>
      </c>
      <c r="E346" s="151">
        <v>0</v>
      </c>
      <c r="F346" s="151">
        <v>0</v>
      </c>
      <c r="G346" s="151">
        <v>0</v>
      </c>
      <c r="H346" s="152">
        <v>0</v>
      </c>
      <c r="I346" s="152">
        <v>0</v>
      </c>
      <c r="J346" s="152">
        <v>0</v>
      </c>
      <c r="K346" s="152">
        <v>1</v>
      </c>
      <c r="L346" s="152">
        <v>0</v>
      </c>
      <c r="M346" s="162"/>
      <c r="N346" s="162"/>
      <c r="O346" s="162"/>
      <c r="P346" s="152"/>
      <c r="Q346" s="24"/>
    </row>
    <row r="347" spans="1:17" x14ac:dyDescent="0.25">
      <c r="A347" s="204"/>
      <c r="B347" s="24" t="s">
        <v>651</v>
      </c>
      <c r="C347" s="151">
        <v>0</v>
      </c>
      <c r="D347" s="151">
        <v>0</v>
      </c>
      <c r="E347" s="151">
        <v>0</v>
      </c>
      <c r="F347" s="151">
        <v>0</v>
      </c>
      <c r="G347" s="151">
        <v>0</v>
      </c>
      <c r="H347" s="152">
        <v>0</v>
      </c>
      <c r="I347" s="152">
        <v>0</v>
      </c>
      <c r="J347" s="152">
        <v>0</v>
      </c>
      <c r="K347" s="152">
        <v>1</v>
      </c>
      <c r="L347" s="152">
        <v>0</v>
      </c>
      <c r="M347" s="162"/>
      <c r="N347" s="24"/>
      <c r="O347" s="162"/>
      <c r="P347" s="152"/>
      <c r="Q347" s="24"/>
    </row>
    <row r="348" spans="1:17" x14ac:dyDescent="0.25">
      <c r="A348" s="204"/>
      <c r="B348" s="24" t="s">
        <v>605</v>
      </c>
      <c r="C348" s="151">
        <v>0</v>
      </c>
      <c r="D348" s="151">
        <v>0</v>
      </c>
      <c r="E348" s="151">
        <v>0</v>
      </c>
      <c r="F348" s="151">
        <v>0</v>
      </c>
      <c r="G348" s="151">
        <v>0</v>
      </c>
      <c r="H348" s="152">
        <v>0</v>
      </c>
      <c r="I348" s="152">
        <v>0</v>
      </c>
      <c r="J348" s="152">
        <v>0</v>
      </c>
      <c r="K348" s="152">
        <v>1</v>
      </c>
      <c r="L348" s="152">
        <v>0</v>
      </c>
      <c r="M348" s="162"/>
      <c r="N348" s="162"/>
      <c r="O348" s="162"/>
      <c r="P348" s="152"/>
      <c r="Q348" s="24"/>
    </row>
    <row r="349" spans="1:17" x14ac:dyDescent="0.25">
      <c r="A349" s="204"/>
      <c r="B349" s="24" t="s">
        <v>300</v>
      </c>
      <c r="C349" s="151">
        <v>0</v>
      </c>
      <c r="D349" s="151">
        <v>0</v>
      </c>
      <c r="E349" s="151">
        <v>0</v>
      </c>
      <c r="F349" s="151">
        <v>0</v>
      </c>
      <c r="G349" s="151">
        <v>0</v>
      </c>
      <c r="H349" s="152">
        <v>0</v>
      </c>
      <c r="I349" s="152">
        <v>0</v>
      </c>
      <c r="J349" s="152">
        <v>0</v>
      </c>
      <c r="K349" s="152">
        <v>1</v>
      </c>
      <c r="L349" s="152">
        <v>0</v>
      </c>
      <c r="M349" s="162"/>
      <c r="N349" s="162"/>
      <c r="O349" s="162"/>
      <c r="P349" s="152"/>
      <c r="Q349" s="24"/>
    </row>
    <row r="350" spans="1:17" x14ac:dyDescent="0.25">
      <c r="A350" s="204"/>
      <c r="B350" s="24" t="s">
        <v>338</v>
      </c>
      <c r="C350" s="151">
        <v>0</v>
      </c>
      <c r="D350" s="151">
        <v>0</v>
      </c>
      <c r="E350" s="151">
        <v>0</v>
      </c>
      <c r="F350" s="151">
        <v>0</v>
      </c>
      <c r="G350" s="151">
        <v>0</v>
      </c>
      <c r="H350" s="152">
        <v>0</v>
      </c>
      <c r="I350" s="152">
        <v>0</v>
      </c>
      <c r="J350" s="152">
        <v>0</v>
      </c>
      <c r="K350" s="152">
        <v>1</v>
      </c>
      <c r="L350" s="152">
        <v>0</v>
      </c>
      <c r="M350" s="162"/>
      <c r="N350" s="162"/>
      <c r="O350" s="162"/>
      <c r="P350" s="152"/>
      <c r="Q350" s="24"/>
    </row>
    <row r="351" spans="1:17" x14ac:dyDescent="0.25">
      <c r="A351" s="204"/>
      <c r="B351" s="24" t="s">
        <v>271</v>
      </c>
      <c r="C351" s="151">
        <v>0</v>
      </c>
      <c r="D351" s="151">
        <v>0</v>
      </c>
      <c r="E351" s="151">
        <v>0</v>
      </c>
      <c r="F351" s="151">
        <v>0</v>
      </c>
      <c r="G351" s="151">
        <v>0</v>
      </c>
      <c r="H351" s="152">
        <v>0</v>
      </c>
      <c r="I351" s="152">
        <v>0</v>
      </c>
      <c r="J351" s="152">
        <v>0</v>
      </c>
      <c r="K351" s="152">
        <v>1</v>
      </c>
      <c r="L351" s="152">
        <v>0</v>
      </c>
      <c r="M351" s="162"/>
      <c r="N351" s="162"/>
      <c r="O351" s="162"/>
      <c r="P351" s="152"/>
      <c r="Q351" s="24"/>
    </row>
    <row r="352" spans="1:17" x14ac:dyDescent="0.25">
      <c r="A352" s="204"/>
      <c r="B352" s="24" t="s">
        <v>339</v>
      </c>
      <c r="C352" s="151">
        <v>0</v>
      </c>
      <c r="D352" s="151">
        <v>0</v>
      </c>
      <c r="E352" s="151">
        <v>0</v>
      </c>
      <c r="F352" s="151">
        <v>0</v>
      </c>
      <c r="G352" s="151">
        <v>0</v>
      </c>
      <c r="H352" s="152">
        <v>0</v>
      </c>
      <c r="I352" s="152">
        <v>0</v>
      </c>
      <c r="J352" s="152">
        <v>0</v>
      </c>
      <c r="K352" s="152">
        <v>1</v>
      </c>
      <c r="L352" s="152">
        <v>0</v>
      </c>
      <c r="M352" s="162"/>
      <c r="N352" s="162"/>
      <c r="O352" s="162"/>
      <c r="P352" s="152"/>
      <c r="Q352" s="24"/>
    </row>
    <row r="353" spans="1:17" x14ac:dyDescent="0.25">
      <c r="A353" s="204"/>
      <c r="B353" s="24" t="s">
        <v>85</v>
      </c>
      <c r="C353" s="151">
        <v>0</v>
      </c>
      <c r="D353" s="151">
        <v>0</v>
      </c>
      <c r="E353" s="151">
        <v>0</v>
      </c>
      <c r="F353" s="151">
        <v>0</v>
      </c>
      <c r="G353" s="151">
        <v>0</v>
      </c>
      <c r="H353" s="152">
        <v>0</v>
      </c>
      <c r="I353" s="152">
        <v>0</v>
      </c>
      <c r="J353" s="152">
        <v>0</v>
      </c>
      <c r="K353" s="152">
        <v>1</v>
      </c>
      <c r="L353" s="152">
        <v>0</v>
      </c>
      <c r="M353" s="162"/>
      <c r="N353" s="162"/>
      <c r="O353" s="162"/>
      <c r="P353" s="152"/>
      <c r="Q353" s="24"/>
    </row>
    <row r="354" spans="1:17" x14ac:dyDescent="0.25">
      <c r="A354" s="204"/>
      <c r="B354" s="24" t="s">
        <v>607</v>
      </c>
      <c r="C354" s="151">
        <v>0</v>
      </c>
      <c r="D354" s="151">
        <v>0</v>
      </c>
      <c r="E354" s="151">
        <v>0</v>
      </c>
      <c r="F354" s="151">
        <v>0</v>
      </c>
      <c r="G354" s="151">
        <v>0</v>
      </c>
      <c r="H354" s="152">
        <v>0</v>
      </c>
      <c r="I354" s="152">
        <v>0</v>
      </c>
      <c r="J354" s="152">
        <v>0</v>
      </c>
      <c r="K354" s="152">
        <v>1</v>
      </c>
      <c r="L354" s="152">
        <v>0</v>
      </c>
      <c r="M354" s="162"/>
      <c r="N354" s="162"/>
      <c r="O354" s="162"/>
      <c r="P354" s="152"/>
      <c r="Q354" s="24"/>
    </row>
    <row r="355" spans="1:17" x14ac:dyDescent="0.25">
      <c r="A355" s="204"/>
      <c r="B355" s="24" t="s">
        <v>565</v>
      </c>
      <c r="C355" s="151">
        <v>0</v>
      </c>
      <c r="D355" s="151">
        <v>0</v>
      </c>
      <c r="E355" s="151">
        <v>0</v>
      </c>
      <c r="F355" s="151">
        <v>0</v>
      </c>
      <c r="G355" s="151">
        <v>0</v>
      </c>
      <c r="H355" s="152">
        <v>0</v>
      </c>
      <c r="I355" s="152">
        <v>0</v>
      </c>
      <c r="J355" s="152">
        <v>0</v>
      </c>
      <c r="K355" s="152">
        <v>1</v>
      </c>
      <c r="L355" s="152">
        <v>0</v>
      </c>
      <c r="M355" s="162"/>
      <c r="N355" s="24"/>
      <c r="O355" s="162"/>
      <c r="P355" s="152"/>
      <c r="Q355" s="24"/>
    </row>
    <row r="356" spans="1:17" x14ac:dyDescent="0.25">
      <c r="A356" s="204"/>
      <c r="B356" s="24" t="s">
        <v>566</v>
      </c>
      <c r="C356" s="151">
        <v>0</v>
      </c>
      <c r="D356" s="151">
        <v>0</v>
      </c>
      <c r="E356" s="151">
        <v>0</v>
      </c>
      <c r="F356" s="151">
        <v>0</v>
      </c>
      <c r="G356" s="151">
        <v>0</v>
      </c>
      <c r="H356" s="152">
        <v>0</v>
      </c>
      <c r="I356" s="152">
        <v>0</v>
      </c>
      <c r="J356" s="152">
        <v>0</v>
      </c>
      <c r="K356" s="152">
        <v>1</v>
      </c>
      <c r="L356" s="152">
        <v>0</v>
      </c>
      <c r="M356" s="162"/>
      <c r="N356" s="24"/>
      <c r="O356" s="162"/>
      <c r="P356" s="152"/>
      <c r="Q356" s="24"/>
    </row>
    <row r="357" spans="1:17" x14ac:dyDescent="0.25">
      <c r="A357" s="204"/>
      <c r="B357" s="24" t="s">
        <v>567</v>
      </c>
      <c r="C357" s="151">
        <v>0</v>
      </c>
      <c r="D357" s="151">
        <v>0</v>
      </c>
      <c r="E357" s="151">
        <v>0</v>
      </c>
      <c r="F357" s="151">
        <v>0</v>
      </c>
      <c r="G357" s="151">
        <v>0</v>
      </c>
      <c r="H357" s="152">
        <v>0</v>
      </c>
      <c r="I357" s="152">
        <v>0</v>
      </c>
      <c r="J357" s="152">
        <v>0</v>
      </c>
      <c r="K357" s="152">
        <v>1</v>
      </c>
      <c r="L357" s="152">
        <v>0</v>
      </c>
      <c r="M357" s="162"/>
      <c r="N357" s="24"/>
      <c r="O357" s="162"/>
      <c r="P357" s="152"/>
      <c r="Q357" s="24"/>
    </row>
    <row r="358" spans="1:17" x14ac:dyDescent="0.25">
      <c r="A358" s="204"/>
      <c r="B358" s="24" t="s">
        <v>568</v>
      </c>
      <c r="C358" s="151">
        <v>0</v>
      </c>
      <c r="D358" s="151">
        <v>0</v>
      </c>
      <c r="E358" s="151">
        <v>0</v>
      </c>
      <c r="F358" s="151">
        <v>0</v>
      </c>
      <c r="G358" s="151">
        <v>0</v>
      </c>
      <c r="H358" s="152">
        <v>0</v>
      </c>
      <c r="I358" s="152">
        <v>0</v>
      </c>
      <c r="J358" s="152">
        <v>0</v>
      </c>
      <c r="K358" s="152">
        <v>1</v>
      </c>
      <c r="L358" s="152">
        <v>0</v>
      </c>
      <c r="M358" s="162"/>
      <c r="N358" s="24"/>
      <c r="O358" s="162"/>
      <c r="P358" s="152"/>
      <c r="Q358" s="24"/>
    </row>
    <row r="359" spans="1:17" x14ac:dyDescent="0.25">
      <c r="A359" s="204"/>
      <c r="B359" s="24" t="s">
        <v>653</v>
      </c>
      <c r="C359" s="151">
        <v>0</v>
      </c>
      <c r="D359" s="151">
        <v>0</v>
      </c>
      <c r="E359" s="151">
        <v>0</v>
      </c>
      <c r="F359" s="151">
        <v>0</v>
      </c>
      <c r="G359" s="151">
        <v>0</v>
      </c>
      <c r="H359" s="152">
        <v>0</v>
      </c>
      <c r="I359" s="152">
        <v>0</v>
      </c>
      <c r="J359" s="152">
        <v>0</v>
      </c>
      <c r="K359" s="152">
        <v>1</v>
      </c>
      <c r="L359" s="152">
        <v>0</v>
      </c>
      <c r="M359" s="162"/>
      <c r="N359" s="24"/>
      <c r="O359" s="162"/>
      <c r="P359" s="152"/>
      <c r="Q359" s="24"/>
    </row>
    <row r="360" spans="1:17" x14ac:dyDescent="0.25">
      <c r="A360" s="204"/>
      <c r="B360" s="24" t="s">
        <v>87</v>
      </c>
      <c r="C360" s="151">
        <v>0</v>
      </c>
      <c r="D360" s="151">
        <v>0</v>
      </c>
      <c r="E360" s="151">
        <v>0</v>
      </c>
      <c r="F360" s="151">
        <v>0</v>
      </c>
      <c r="G360" s="151">
        <v>0</v>
      </c>
      <c r="H360" s="152">
        <v>0</v>
      </c>
      <c r="I360" s="152">
        <v>0</v>
      </c>
      <c r="J360" s="152">
        <v>0</v>
      </c>
      <c r="K360" s="152">
        <v>1</v>
      </c>
      <c r="L360" s="152">
        <v>0</v>
      </c>
      <c r="M360" s="162"/>
      <c r="N360" s="162"/>
      <c r="O360" s="162"/>
      <c r="P360" s="152"/>
      <c r="Q360" s="24"/>
    </row>
    <row r="361" spans="1:17" x14ac:dyDescent="0.25">
      <c r="A361" s="204"/>
      <c r="B361" s="24" t="s">
        <v>301</v>
      </c>
      <c r="C361" s="151">
        <v>0</v>
      </c>
      <c r="D361" s="151">
        <v>0</v>
      </c>
      <c r="E361" s="151">
        <v>0</v>
      </c>
      <c r="F361" s="151">
        <v>0</v>
      </c>
      <c r="G361" s="151">
        <v>0</v>
      </c>
      <c r="H361" s="152">
        <v>0</v>
      </c>
      <c r="I361" s="152">
        <v>0</v>
      </c>
      <c r="J361" s="152">
        <v>0</v>
      </c>
      <c r="K361" s="152">
        <v>1</v>
      </c>
      <c r="L361" s="152">
        <v>0</v>
      </c>
      <c r="M361" s="162"/>
      <c r="N361" s="162"/>
      <c r="O361" s="162"/>
      <c r="P361" s="152"/>
      <c r="Q361" s="24"/>
    </row>
    <row r="362" spans="1:17" x14ac:dyDescent="0.25">
      <c r="A362" s="204"/>
      <c r="B362" s="24" t="s">
        <v>656</v>
      </c>
      <c r="C362" s="151">
        <v>0</v>
      </c>
      <c r="D362" s="151">
        <v>0</v>
      </c>
      <c r="E362" s="151">
        <v>0</v>
      </c>
      <c r="F362" s="151">
        <v>0</v>
      </c>
      <c r="G362" s="151">
        <v>0</v>
      </c>
      <c r="H362" s="152">
        <v>0</v>
      </c>
      <c r="I362" s="152">
        <v>0</v>
      </c>
      <c r="J362" s="152">
        <v>0</v>
      </c>
      <c r="K362" s="152">
        <v>1</v>
      </c>
      <c r="L362" s="152">
        <v>0</v>
      </c>
      <c r="M362" s="162"/>
      <c r="N362" s="24"/>
      <c r="O362" s="162"/>
      <c r="P362" s="152"/>
      <c r="Q362" s="24"/>
    </row>
    <row r="363" spans="1:17" x14ac:dyDescent="0.25">
      <c r="A363" s="204"/>
      <c r="B363" s="24" t="s">
        <v>488</v>
      </c>
      <c r="C363" s="151">
        <v>0</v>
      </c>
      <c r="D363" s="151">
        <v>0</v>
      </c>
      <c r="E363" s="151">
        <v>0</v>
      </c>
      <c r="F363" s="151">
        <v>0</v>
      </c>
      <c r="G363" s="151">
        <v>0</v>
      </c>
      <c r="H363" s="152">
        <v>0</v>
      </c>
      <c r="I363" s="152">
        <v>0</v>
      </c>
      <c r="J363" s="152">
        <v>0</v>
      </c>
      <c r="K363" s="152">
        <v>1</v>
      </c>
      <c r="L363" s="152">
        <v>0</v>
      </c>
      <c r="M363" s="162"/>
      <c r="N363" s="24"/>
      <c r="O363" s="162"/>
      <c r="P363" s="152"/>
      <c r="Q363" s="24"/>
    </row>
    <row r="364" spans="1:17" x14ac:dyDescent="0.25">
      <c r="A364" s="204"/>
      <c r="B364" s="24" t="s">
        <v>90</v>
      </c>
      <c r="C364" s="151">
        <v>0</v>
      </c>
      <c r="D364" s="151">
        <v>0</v>
      </c>
      <c r="E364" s="151">
        <v>0</v>
      </c>
      <c r="F364" s="151">
        <v>0</v>
      </c>
      <c r="G364" s="151">
        <v>0</v>
      </c>
      <c r="H364" s="152">
        <v>0</v>
      </c>
      <c r="I364" s="152">
        <v>0</v>
      </c>
      <c r="J364" s="152">
        <v>0</v>
      </c>
      <c r="K364" s="152">
        <v>1</v>
      </c>
      <c r="L364" s="152">
        <v>0</v>
      </c>
      <c r="M364" s="162"/>
      <c r="N364" s="162"/>
      <c r="O364" s="162"/>
      <c r="P364" s="152"/>
      <c r="Q364" s="24"/>
    </row>
    <row r="365" spans="1:17" x14ac:dyDescent="0.25">
      <c r="A365" s="204"/>
      <c r="B365" s="24" t="s">
        <v>179</v>
      </c>
      <c r="C365" s="151">
        <v>0</v>
      </c>
      <c r="D365" s="151">
        <v>0</v>
      </c>
      <c r="E365" s="151">
        <v>0</v>
      </c>
      <c r="F365" s="151">
        <v>0</v>
      </c>
      <c r="G365" s="151">
        <v>0</v>
      </c>
      <c r="H365" s="152">
        <v>0</v>
      </c>
      <c r="I365" s="152">
        <v>0</v>
      </c>
      <c r="J365" s="152">
        <v>0</v>
      </c>
      <c r="K365" s="152">
        <v>1</v>
      </c>
      <c r="L365" s="152">
        <v>0</v>
      </c>
      <c r="M365" s="162"/>
      <c r="N365" s="162"/>
      <c r="O365" s="162"/>
      <c r="P365" s="152"/>
      <c r="Q365" s="24"/>
    </row>
    <row r="366" spans="1:17" x14ac:dyDescent="0.25">
      <c r="A366" s="204"/>
      <c r="B366" s="24" t="s">
        <v>489</v>
      </c>
      <c r="C366" s="151">
        <v>0</v>
      </c>
      <c r="D366" s="151">
        <v>0</v>
      </c>
      <c r="E366" s="151">
        <v>0</v>
      </c>
      <c r="F366" s="151">
        <v>0</v>
      </c>
      <c r="G366" s="151">
        <v>0</v>
      </c>
      <c r="H366" s="152">
        <v>0</v>
      </c>
      <c r="I366" s="152">
        <v>0</v>
      </c>
      <c r="J366" s="152">
        <v>0</v>
      </c>
      <c r="K366" s="152">
        <v>1</v>
      </c>
      <c r="L366" s="152">
        <v>0</v>
      </c>
      <c r="M366" s="162"/>
      <c r="N366" s="24"/>
      <c r="O366" s="162"/>
      <c r="P366" s="152"/>
      <c r="Q366" s="24"/>
    </row>
    <row r="367" spans="1:17" x14ac:dyDescent="0.25">
      <c r="A367" s="204"/>
      <c r="B367" s="24" t="s">
        <v>196</v>
      </c>
      <c r="C367" s="151">
        <v>0</v>
      </c>
      <c r="D367" s="151">
        <v>0</v>
      </c>
      <c r="E367" s="151">
        <v>0</v>
      </c>
      <c r="F367" s="151">
        <v>0</v>
      </c>
      <c r="G367" s="151">
        <v>0</v>
      </c>
      <c r="H367" s="152">
        <v>0</v>
      </c>
      <c r="I367" s="152">
        <v>0</v>
      </c>
      <c r="J367" s="152">
        <v>0</v>
      </c>
      <c r="K367" s="152">
        <v>1</v>
      </c>
      <c r="L367" s="152">
        <v>0</v>
      </c>
      <c r="M367" s="162"/>
      <c r="N367" s="162"/>
      <c r="O367" s="162"/>
      <c r="P367" s="152"/>
      <c r="Q367" s="24"/>
    </row>
    <row r="368" spans="1:17" x14ac:dyDescent="0.25">
      <c r="A368" s="204"/>
      <c r="B368" s="24" t="s">
        <v>197</v>
      </c>
      <c r="C368" s="151">
        <v>0</v>
      </c>
      <c r="D368" s="151">
        <v>0</v>
      </c>
      <c r="E368" s="151">
        <v>0</v>
      </c>
      <c r="F368" s="151">
        <v>0</v>
      </c>
      <c r="G368" s="151">
        <v>0</v>
      </c>
      <c r="H368" s="152">
        <v>0</v>
      </c>
      <c r="I368" s="152">
        <v>0</v>
      </c>
      <c r="J368" s="152">
        <v>0</v>
      </c>
      <c r="K368" s="152">
        <v>1</v>
      </c>
      <c r="L368" s="152">
        <v>0</v>
      </c>
      <c r="M368" s="162"/>
      <c r="N368" s="162"/>
      <c r="O368" s="162"/>
      <c r="P368" s="152"/>
      <c r="Q368" s="24"/>
    </row>
    <row r="369" spans="1:17" x14ac:dyDescent="0.25">
      <c r="A369" s="204"/>
      <c r="B369" s="24" t="s">
        <v>342</v>
      </c>
      <c r="C369" s="151">
        <v>0</v>
      </c>
      <c r="D369" s="151">
        <v>0</v>
      </c>
      <c r="E369" s="151">
        <v>0</v>
      </c>
      <c r="F369" s="151">
        <v>0</v>
      </c>
      <c r="G369" s="151">
        <v>0</v>
      </c>
      <c r="H369" s="152">
        <v>0</v>
      </c>
      <c r="I369" s="152">
        <v>0</v>
      </c>
      <c r="J369" s="152">
        <v>0</v>
      </c>
      <c r="K369" s="152">
        <v>1</v>
      </c>
      <c r="L369" s="152">
        <v>0</v>
      </c>
      <c r="M369" s="162"/>
      <c r="N369" s="162"/>
      <c r="O369" s="162"/>
      <c r="P369" s="152"/>
      <c r="Q369" s="24"/>
    </row>
    <row r="370" spans="1:17" x14ac:dyDescent="0.25">
      <c r="A370" s="204"/>
      <c r="B370" s="24" t="s">
        <v>453</v>
      </c>
      <c r="C370" s="151">
        <v>0</v>
      </c>
      <c r="D370" s="151">
        <v>0</v>
      </c>
      <c r="E370" s="151">
        <v>0</v>
      </c>
      <c r="F370" s="151">
        <v>0</v>
      </c>
      <c r="G370" s="151">
        <v>0</v>
      </c>
      <c r="H370" s="152">
        <v>0</v>
      </c>
      <c r="I370" s="152">
        <v>0</v>
      </c>
      <c r="J370" s="152">
        <v>0</v>
      </c>
      <c r="K370" s="152">
        <v>1</v>
      </c>
      <c r="L370" s="152">
        <v>0</v>
      </c>
      <c r="M370" s="162"/>
      <c r="N370" s="162"/>
      <c r="O370" s="162"/>
      <c r="P370" s="152"/>
      <c r="Q370" s="24"/>
    </row>
    <row r="371" spans="1:17" x14ac:dyDescent="0.25">
      <c r="A371" s="204"/>
      <c r="B371" s="24" t="s">
        <v>454</v>
      </c>
      <c r="C371" s="151">
        <v>0</v>
      </c>
      <c r="D371" s="151">
        <v>0</v>
      </c>
      <c r="E371" s="151">
        <v>0</v>
      </c>
      <c r="F371" s="151">
        <v>0</v>
      </c>
      <c r="G371" s="151">
        <v>0</v>
      </c>
      <c r="H371" s="152">
        <v>0</v>
      </c>
      <c r="I371" s="152">
        <v>0</v>
      </c>
      <c r="J371" s="152">
        <v>0</v>
      </c>
      <c r="K371" s="152">
        <v>1</v>
      </c>
      <c r="L371" s="152">
        <v>0</v>
      </c>
      <c r="M371" s="162"/>
      <c r="N371" s="162"/>
      <c r="O371" s="162"/>
      <c r="P371" s="152"/>
      <c r="Q371" s="24"/>
    </row>
    <row r="372" spans="1:17" x14ac:dyDescent="0.25">
      <c r="A372" s="204"/>
      <c r="B372" s="24" t="s">
        <v>678</v>
      </c>
      <c r="C372" s="151">
        <v>0</v>
      </c>
      <c r="D372" s="151">
        <v>0</v>
      </c>
      <c r="E372" s="151">
        <v>0</v>
      </c>
      <c r="F372" s="151">
        <v>0</v>
      </c>
      <c r="G372" s="151">
        <v>0</v>
      </c>
      <c r="H372" s="152">
        <v>0</v>
      </c>
      <c r="I372" s="152">
        <v>0</v>
      </c>
      <c r="J372" s="152">
        <v>0</v>
      </c>
      <c r="K372" s="152">
        <v>1</v>
      </c>
      <c r="L372" s="152">
        <v>0</v>
      </c>
      <c r="M372" s="162"/>
      <c r="N372" s="24"/>
      <c r="O372" s="162"/>
      <c r="P372" s="152"/>
      <c r="Q372" s="24"/>
    </row>
    <row r="373" spans="1:17" x14ac:dyDescent="0.25">
      <c r="A373" s="204"/>
      <c r="B373" s="24" t="s">
        <v>490</v>
      </c>
      <c r="C373" s="151">
        <v>0</v>
      </c>
      <c r="D373" s="151">
        <v>0</v>
      </c>
      <c r="E373" s="151">
        <v>0</v>
      </c>
      <c r="F373" s="151">
        <v>0</v>
      </c>
      <c r="G373" s="151">
        <v>0</v>
      </c>
      <c r="H373" s="152">
        <v>0</v>
      </c>
      <c r="I373" s="152">
        <v>0</v>
      </c>
      <c r="J373" s="152">
        <v>0</v>
      </c>
      <c r="K373" s="152">
        <v>1</v>
      </c>
      <c r="L373" s="152">
        <v>0</v>
      </c>
      <c r="M373" s="162"/>
      <c r="N373" s="24"/>
      <c r="O373" s="162"/>
      <c r="P373" s="152"/>
      <c r="Q373" s="24"/>
    </row>
    <row r="374" spans="1:17" x14ac:dyDescent="0.25">
      <c r="A374" s="204"/>
      <c r="B374" s="24" t="s">
        <v>91</v>
      </c>
      <c r="C374" s="151">
        <v>0</v>
      </c>
      <c r="D374" s="151">
        <v>0</v>
      </c>
      <c r="E374" s="151">
        <v>0</v>
      </c>
      <c r="F374" s="151">
        <v>0</v>
      </c>
      <c r="G374" s="151">
        <v>0</v>
      </c>
      <c r="H374" s="152">
        <v>0</v>
      </c>
      <c r="I374" s="152">
        <v>0</v>
      </c>
      <c r="J374" s="152">
        <v>0</v>
      </c>
      <c r="K374" s="152">
        <v>1</v>
      </c>
      <c r="L374" s="152">
        <v>0</v>
      </c>
      <c r="M374" s="162"/>
      <c r="N374" s="162"/>
      <c r="O374" s="162"/>
      <c r="P374" s="152"/>
      <c r="Q374" s="24"/>
    </row>
    <row r="375" spans="1:17" x14ac:dyDescent="0.25">
      <c r="A375" s="204"/>
      <c r="B375" s="24" t="s">
        <v>227</v>
      </c>
      <c r="C375" s="151">
        <v>0</v>
      </c>
      <c r="D375" s="151">
        <v>0</v>
      </c>
      <c r="E375" s="151">
        <v>0</v>
      </c>
      <c r="F375" s="151">
        <v>0</v>
      </c>
      <c r="G375" s="151">
        <v>0</v>
      </c>
      <c r="H375" s="152">
        <v>0</v>
      </c>
      <c r="I375" s="152">
        <v>0</v>
      </c>
      <c r="J375" s="152">
        <v>0</v>
      </c>
      <c r="K375" s="152">
        <v>1</v>
      </c>
      <c r="L375" s="152">
        <v>0</v>
      </c>
      <c r="M375" s="162"/>
      <c r="N375" s="162"/>
      <c r="O375" s="162"/>
      <c r="P375" s="152"/>
      <c r="Q375" s="24"/>
    </row>
    <row r="376" spans="1:17" x14ac:dyDescent="0.25">
      <c r="A376" s="204"/>
      <c r="B376" s="24" t="s">
        <v>92</v>
      </c>
      <c r="C376" s="151">
        <v>0</v>
      </c>
      <c r="D376" s="151">
        <v>0</v>
      </c>
      <c r="E376" s="151">
        <v>0</v>
      </c>
      <c r="F376" s="151">
        <v>0</v>
      </c>
      <c r="G376" s="151">
        <v>0</v>
      </c>
      <c r="H376" s="152">
        <v>0</v>
      </c>
      <c r="I376" s="152">
        <v>0</v>
      </c>
      <c r="J376" s="152">
        <v>0</v>
      </c>
      <c r="K376" s="152">
        <v>1</v>
      </c>
      <c r="L376" s="152">
        <v>0</v>
      </c>
      <c r="M376" s="162"/>
      <c r="N376" s="162"/>
      <c r="O376" s="162"/>
      <c r="P376" s="152"/>
      <c r="Q376" s="24"/>
    </row>
    <row r="377" spans="1:17" x14ac:dyDescent="0.25">
      <c r="A377" s="204"/>
      <c r="B377" s="24" t="s">
        <v>679</v>
      </c>
      <c r="C377" s="151">
        <v>0</v>
      </c>
      <c r="D377" s="151">
        <v>0</v>
      </c>
      <c r="E377" s="151">
        <v>0</v>
      </c>
      <c r="F377" s="151">
        <v>0</v>
      </c>
      <c r="G377" s="151">
        <v>0</v>
      </c>
      <c r="H377" s="152">
        <v>0</v>
      </c>
      <c r="I377" s="152">
        <v>0</v>
      </c>
      <c r="J377" s="152">
        <v>0</v>
      </c>
      <c r="K377" s="152">
        <v>1</v>
      </c>
      <c r="L377" s="152">
        <v>0</v>
      </c>
      <c r="M377" s="162"/>
      <c r="N377" s="24"/>
      <c r="O377" s="162"/>
      <c r="P377" s="152"/>
      <c r="Q377" s="24"/>
    </row>
    <row r="378" spans="1:17" x14ac:dyDescent="0.25">
      <c r="A378" s="204"/>
      <c r="B378" s="24" t="s">
        <v>228</v>
      </c>
      <c r="C378" s="151">
        <v>0</v>
      </c>
      <c r="D378" s="151">
        <v>0</v>
      </c>
      <c r="E378" s="151">
        <v>0</v>
      </c>
      <c r="F378" s="151">
        <v>0</v>
      </c>
      <c r="G378" s="151">
        <v>0</v>
      </c>
      <c r="H378" s="152">
        <v>0</v>
      </c>
      <c r="I378" s="152">
        <v>0</v>
      </c>
      <c r="J378" s="152">
        <v>0</v>
      </c>
      <c r="K378" s="152">
        <v>1</v>
      </c>
      <c r="L378" s="152">
        <v>0</v>
      </c>
      <c r="M378" s="162"/>
      <c r="N378" s="162"/>
      <c r="O378" s="162"/>
      <c r="P378" s="152"/>
      <c r="Q378" s="24"/>
    </row>
    <row r="379" spans="1:17" x14ac:dyDescent="0.25">
      <c r="A379" s="204"/>
      <c r="B379" s="24" t="s">
        <v>608</v>
      </c>
      <c r="C379" s="151">
        <v>0</v>
      </c>
      <c r="D379" s="151">
        <v>0</v>
      </c>
      <c r="E379" s="151">
        <v>0</v>
      </c>
      <c r="F379" s="151">
        <v>0</v>
      </c>
      <c r="G379" s="151">
        <v>0</v>
      </c>
      <c r="H379" s="152">
        <v>0</v>
      </c>
      <c r="I379" s="152">
        <v>0</v>
      </c>
      <c r="J379" s="152">
        <v>0</v>
      </c>
      <c r="K379" s="152">
        <v>1</v>
      </c>
      <c r="L379" s="152">
        <v>0</v>
      </c>
      <c r="M379" s="162"/>
      <c r="N379" s="162"/>
      <c r="O379" s="162"/>
      <c r="P379" s="152"/>
      <c r="Q379" s="24"/>
    </row>
    <row r="380" spans="1:17" x14ac:dyDescent="0.25">
      <c r="A380" s="204"/>
      <c r="B380" s="24" t="s">
        <v>403</v>
      </c>
      <c r="C380" s="151">
        <v>0</v>
      </c>
      <c r="D380" s="151">
        <v>0</v>
      </c>
      <c r="E380" s="151">
        <v>0</v>
      </c>
      <c r="F380" s="151">
        <v>0</v>
      </c>
      <c r="G380" s="151">
        <v>0</v>
      </c>
      <c r="H380" s="152">
        <v>0</v>
      </c>
      <c r="I380" s="152">
        <v>0</v>
      </c>
      <c r="J380" s="152">
        <v>0</v>
      </c>
      <c r="K380" s="152">
        <v>1</v>
      </c>
      <c r="L380" s="152">
        <v>0</v>
      </c>
      <c r="M380" s="162"/>
      <c r="N380" s="162"/>
      <c r="O380" s="162"/>
      <c r="P380" s="152"/>
      <c r="Q380" s="24"/>
    </row>
    <row r="381" spans="1:17" x14ac:dyDescent="0.25">
      <c r="A381" s="204"/>
      <c r="B381" s="24" t="s">
        <v>609</v>
      </c>
      <c r="C381" s="151">
        <v>0</v>
      </c>
      <c r="D381" s="151">
        <v>0</v>
      </c>
      <c r="E381" s="151">
        <v>0</v>
      </c>
      <c r="F381" s="151">
        <v>0</v>
      </c>
      <c r="G381" s="151">
        <v>0</v>
      </c>
      <c r="H381" s="152">
        <v>0</v>
      </c>
      <c r="I381" s="152">
        <v>0</v>
      </c>
      <c r="J381" s="152">
        <v>0</v>
      </c>
      <c r="K381" s="152">
        <v>1</v>
      </c>
      <c r="L381" s="152">
        <v>0</v>
      </c>
      <c r="M381" s="162"/>
      <c r="N381" s="162"/>
      <c r="O381" s="162"/>
      <c r="P381" s="152"/>
      <c r="Q381" s="24"/>
    </row>
    <row r="382" spans="1:17" x14ac:dyDescent="0.25">
      <c r="A382" s="204"/>
      <c r="B382" s="24" t="s">
        <v>455</v>
      </c>
      <c r="C382" s="151">
        <v>0</v>
      </c>
      <c r="D382" s="151">
        <v>0</v>
      </c>
      <c r="E382" s="151">
        <v>0</v>
      </c>
      <c r="F382" s="151">
        <v>0</v>
      </c>
      <c r="G382" s="151">
        <v>0</v>
      </c>
      <c r="H382" s="152">
        <v>0</v>
      </c>
      <c r="I382" s="152">
        <v>0</v>
      </c>
      <c r="J382" s="152">
        <v>0</v>
      </c>
      <c r="K382" s="152">
        <v>1</v>
      </c>
      <c r="L382" s="152">
        <v>0</v>
      </c>
      <c r="M382" s="162"/>
      <c r="N382" s="162"/>
      <c r="O382" s="162"/>
      <c r="P382" s="152"/>
      <c r="Q382" s="24"/>
    </row>
    <row r="383" spans="1:17" x14ac:dyDescent="0.25">
      <c r="A383" s="204"/>
      <c r="B383" s="24" t="s">
        <v>529</v>
      </c>
      <c r="C383" s="151">
        <v>0</v>
      </c>
      <c r="D383" s="151">
        <v>0</v>
      </c>
      <c r="E383" s="151">
        <v>0</v>
      </c>
      <c r="F383" s="151">
        <v>0</v>
      </c>
      <c r="G383" s="151">
        <v>0</v>
      </c>
      <c r="H383" s="152">
        <v>0</v>
      </c>
      <c r="I383" s="152">
        <v>0</v>
      </c>
      <c r="J383" s="152">
        <v>0</v>
      </c>
      <c r="K383" s="152">
        <v>1</v>
      </c>
      <c r="L383" s="152">
        <v>0</v>
      </c>
      <c r="M383" s="162"/>
      <c r="N383" s="162"/>
      <c r="O383" s="162"/>
      <c r="P383" s="152"/>
      <c r="Q383" s="24"/>
    </row>
    <row r="384" spans="1:17" x14ac:dyDescent="0.25">
      <c r="A384" s="204"/>
      <c r="B384" s="24" t="s">
        <v>610</v>
      </c>
      <c r="C384" s="151">
        <v>0</v>
      </c>
      <c r="D384" s="151">
        <v>0</v>
      </c>
      <c r="E384" s="151">
        <v>0</v>
      </c>
      <c r="F384" s="151">
        <v>0</v>
      </c>
      <c r="G384" s="151">
        <v>0</v>
      </c>
      <c r="H384" s="152">
        <v>0</v>
      </c>
      <c r="I384" s="152">
        <v>0</v>
      </c>
      <c r="J384" s="152">
        <v>0</v>
      </c>
      <c r="K384" s="152">
        <v>1</v>
      </c>
      <c r="L384" s="152">
        <v>0</v>
      </c>
      <c r="M384" s="162"/>
      <c r="N384" s="162"/>
      <c r="O384" s="162"/>
      <c r="P384" s="152"/>
      <c r="Q384" s="24"/>
    </row>
    <row r="385" spans="1:17" x14ac:dyDescent="0.25">
      <c r="A385" s="204"/>
      <c r="B385" s="24" t="s">
        <v>343</v>
      </c>
      <c r="C385" s="151">
        <v>0</v>
      </c>
      <c r="D385" s="151">
        <v>0</v>
      </c>
      <c r="E385" s="151">
        <v>0</v>
      </c>
      <c r="F385" s="151">
        <v>0</v>
      </c>
      <c r="G385" s="151">
        <v>0</v>
      </c>
      <c r="H385" s="152">
        <v>0</v>
      </c>
      <c r="I385" s="152">
        <v>0</v>
      </c>
      <c r="J385" s="152">
        <v>0</v>
      </c>
      <c r="K385" s="152">
        <v>1</v>
      </c>
      <c r="L385" s="152">
        <v>0</v>
      </c>
      <c r="M385" s="162"/>
      <c r="N385" s="162"/>
      <c r="O385" s="162"/>
      <c r="P385" s="152"/>
      <c r="Q385" s="24"/>
    </row>
    <row r="386" spans="1:17" x14ac:dyDescent="0.25">
      <c r="A386" s="204"/>
      <c r="B386" s="24" t="s">
        <v>229</v>
      </c>
      <c r="C386" s="151">
        <v>0</v>
      </c>
      <c r="D386" s="151">
        <v>0</v>
      </c>
      <c r="E386" s="151">
        <v>0</v>
      </c>
      <c r="F386" s="151">
        <v>0</v>
      </c>
      <c r="G386" s="151">
        <v>0</v>
      </c>
      <c r="H386" s="152">
        <v>0</v>
      </c>
      <c r="I386" s="152">
        <v>0</v>
      </c>
      <c r="J386" s="152">
        <v>0</v>
      </c>
      <c r="K386" s="152">
        <v>1</v>
      </c>
      <c r="L386" s="152">
        <v>0</v>
      </c>
      <c r="M386" s="162"/>
      <c r="N386" s="162"/>
      <c r="O386" s="162"/>
      <c r="P386" s="152"/>
      <c r="Q386" s="24"/>
    </row>
    <row r="387" spans="1:17" x14ac:dyDescent="0.25">
      <c r="A387" s="204"/>
      <c r="B387" s="24" t="s">
        <v>344</v>
      </c>
      <c r="C387" s="151">
        <v>0</v>
      </c>
      <c r="D387" s="151">
        <v>0</v>
      </c>
      <c r="E387" s="151">
        <v>0</v>
      </c>
      <c r="F387" s="151">
        <v>0</v>
      </c>
      <c r="G387" s="151">
        <v>0</v>
      </c>
      <c r="H387" s="152">
        <v>0</v>
      </c>
      <c r="I387" s="152">
        <v>0</v>
      </c>
      <c r="J387" s="152">
        <v>0</v>
      </c>
      <c r="K387" s="152">
        <v>1</v>
      </c>
      <c r="L387" s="152">
        <v>0</v>
      </c>
      <c r="M387" s="162"/>
      <c r="N387" s="162"/>
      <c r="O387" s="162"/>
      <c r="P387" s="152"/>
      <c r="Q387" s="24"/>
    </row>
    <row r="388" spans="1:17" x14ac:dyDescent="0.25">
      <c r="A388" s="204"/>
      <c r="B388" s="24" t="s">
        <v>569</v>
      </c>
      <c r="C388" s="151">
        <v>0</v>
      </c>
      <c r="D388" s="151">
        <v>0</v>
      </c>
      <c r="E388" s="151">
        <v>0</v>
      </c>
      <c r="F388" s="151">
        <v>0</v>
      </c>
      <c r="G388" s="151">
        <v>0</v>
      </c>
      <c r="H388" s="152">
        <v>0</v>
      </c>
      <c r="I388" s="152">
        <v>0</v>
      </c>
      <c r="J388" s="152">
        <v>0</v>
      </c>
      <c r="K388" s="152">
        <v>1</v>
      </c>
      <c r="L388" s="152">
        <v>0</v>
      </c>
      <c r="M388" s="162"/>
      <c r="N388" s="24"/>
      <c r="O388" s="162"/>
      <c r="P388" s="152"/>
      <c r="Q388" s="24"/>
    </row>
    <row r="389" spans="1:17" x14ac:dyDescent="0.25">
      <c r="A389" s="204"/>
      <c r="B389" s="24" t="s">
        <v>491</v>
      </c>
      <c r="C389" s="151">
        <v>0</v>
      </c>
      <c r="D389" s="151">
        <v>0</v>
      </c>
      <c r="E389" s="151">
        <v>0</v>
      </c>
      <c r="F389" s="151">
        <v>0</v>
      </c>
      <c r="G389" s="151">
        <v>0</v>
      </c>
      <c r="H389" s="152">
        <v>0</v>
      </c>
      <c r="I389" s="152">
        <v>0</v>
      </c>
      <c r="J389" s="152">
        <v>0</v>
      </c>
      <c r="K389" s="152">
        <v>1</v>
      </c>
      <c r="L389" s="152">
        <v>0</v>
      </c>
      <c r="M389" s="162"/>
      <c r="N389" s="24"/>
      <c r="O389" s="162"/>
      <c r="P389" s="152"/>
      <c r="Q389" s="24"/>
    </row>
    <row r="390" spans="1:17" x14ac:dyDescent="0.25">
      <c r="A390" s="204"/>
      <c r="B390" s="24" t="s">
        <v>272</v>
      </c>
      <c r="C390" s="151">
        <v>0</v>
      </c>
      <c r="D390" s="151">
        <v>0</v>
      </c>
      <c r="E390" s="151">
        <v>0</v>
      </c>
      <c r="F390" s="151">
        <v>0</v>
      </c>
      <c r="G390" s="151">
        <v>0</v>
      </c>
      <c r="H390" s="152">
        <v>0</v>
      </c>
      <c r="I390" s="152">
        <v>0</v>
      </c>
      <c r="J390" s="152">
        <v>0</v>
      </c>
      <c r="K390" s="152">
        <v>1</v>
      </c>
      <c r="L390" s="152">
        <v>0</v>
      </c>
      <c r="M390" s="162"/>
      <c r="N390" s="162"/>
      <c r="O390" s="162"/>
      <c r="P390" s="152"/>
      <c r="Q390" s="24"/>
    </row>
    <row r="391" spans="1:17" x14ac:dyDescent="0.25">
      <c r="A391" s="204"/>
      <c r="B391" s="24" t="s">
        <v>611</v>
      </c>
      <c r="C391" s="151">
        <v>0</v>
      </c>
      <c r="D391" s="151">
        <v>0</v>
      </c>
      <c r="E391" s="151">
        <v>0</v>
      </c>
      <c r="F391" s="151">
        <v>0</v>
      </c>
      <c r="G391" s="151">
        <v>0</v>
      </c>
      <c r="H391" s="152">
        <v>0</v>
      </c>
      <c r="I391" s="152">
        <v>0</v>
      </c>
      <c r="J391" s="152">
        <v>0</v>
      </c>
      <c r="K391" s="152">
        <v>1</v>
      </c>
      <c r="L391" s="152">
        <v>0</v>
      </c>
      <c r="M391" s="162"/>
      <c r="N391" s="162"/>
      <c r="O391" s="162"/>
      <c r="P391" s="152"/>
      <c r="Q391" s="24"/>
    </row>
    <row r="392" spans="1:17" x14ac:dyDescent="0.25">
      <c r="A392" s="204"/>
      <c r="B392" s="24" t="s">
        <v>612</v>
      </c>
      <c r="C392" s="151">
        <v>0</v>
      </c>
      <c r="D392" s="151">
        <v>0</v>
      </c>
      <c r="E392" s="151">
        <v>0</v>
      </c>
      <c r="F392" s="151">
        <v>0</v>
      </c>
      <c r="G392" s="151">
        <v>0</v>
      </c>
      <c r="H392" s="152">
        <v>0</v>
      </c>
      <c r="I392" s="152">
        <v>0</v>
      </c>
      <c r="J392" s="152">
        <v>0</v>
      </c>
      <c r="K392" s="152">
        <v>1</v>
      </c>
      <c r="L392" s="152">
        <v>0</v>
      </c>
      <c r="M392" s="162"/>
      <c r="N392" s="162"/>
      <c r="O392" s="162"/>
      <c r="P392" s="152"/>
      <c r="Q392" s="24"/>
    </row>
    <row r="393" spans="1:17" x14ac:dyDescent="0.25">
      <c r="A393" s="204"/>
      <c r="B393" s="24" t="s">
        <v>230</v>
      </c>
      <c r="C393" s="151">
        <v>0</v>
      </c>
      <c r="D393" s="151">
        <v>0</v>
      </c>
      <c r="E393" s="151">
        <v>0</v>
      </c>
      <c r="F393" s="151">
        <v>0</v>
      </c>
      <c r="G393" s="151">
        <v>0</v>
      </c>
      <c r="H393" s="152">
        <v>0</v>
      </c>
      <c r="I393" s="152">
        <v>0</v>
      </c>
      <c r="J393" s="152">
        <v>0</v>
      </c>
      <c r="K393" s="152">
        <v>1</v>
      </c>
      <c r="L393" s="152">
        <v>0</v>
      </c>
      <c r="M393" s="162"/>
      <c r="N393" s="162"/>
      <c r="O393" s="162"/>
      <c r="P393" s="152"/>
      <c r="Q393" s="24"/>
    </row>
    <row r="394" spans="1:17" x14ac:dyDescent="0.25">
      <c r="A394" s="204"/>
      <c r="B394" s="24" t="s">
        <v>94</v>
      </c>
      <c r="C394" s="151">
        <v>0</v>
      </c>
      <c r="D394" s="151">
        <v>0</v>
      </c>
      <c r="E394" s="151">
        <v>0</v>
      </c>
      <c r="F394" s="151">
        <v>0</v>
      </c>
      <c r="G394" s="151">
        <v>0</v>
      </c>
      <c r="H394" s="152">
        <v>0</v>
      </c>
      <c r="I394" s="152">
        <v>0</v>
      </c>
      <c r="J394" s="152">
        <v>0</v>
      </c>
      <c r="K394" s="152">
        <v>1</v>
      </c>
      <c r="L394" s="152">
        <v>0</v>
      </c>
      <c r="M394" s="162"/>
      <c r="N394" s="162"/>
      <c r="O394" s="162"/>
      <c r="P394" s="152"/>
      <c r="Q394" s="24"/>
    </row>
    <row r="395" spans="1:17" x14ac:dyDescent="0.25">
      <c r="A395" s="204"/>
      <c r="B395" s="24" t="s">
        <v>95</v>
      </c>
      <c r="C395" s="151">
        <v>0</v>
      </c>
      <c r="D395" s="151">
        <v>0</v>
      </c>
      <c r="E395" s="151">
        <v>0</v>
      </c>
      <c r="F395" s="151">
        <v>0</v>
      </c>
      <c r="G395" s="151">
        <v>0</v>
      </c>
      <c r="H395" s="152">
        <v>0</v>
      </c>
      <c r="I395" s="152">
        <v>0</v>
      </c>
      <c r="J395" s="152">
        <v>0</v>
      </c>
      <c r="K395" s="152">
        <v>1</v>
      </c>
      <c r="L395" s="152">
        <v>0</v>
      </c>
      <c r="M395" s="162"/>
      <c r="N395" s="162"/>
      <c r="O395" s="162"/>
      <c r="P395" s="152"/>
      <c r="Q395" s="24"/>
    </row>
    <row r="396" spans="1:17" x14ac:dyDescent="0.25">
      <c r="A396" s="204"/>
      <c r="B396" s="24" t="s">
        <v>273</v>
      </c>
      <c r="C396" s="151">
        <v>0</v>
      </c>
      <c r="D396" s="151">
        <v>0</v>
      </c>
      <c r="E396" s="151">
        <v>0</v>
      </c>
      <c r="F396" s="151">
        <v>0</v>
      </c>
      <c r="G396" s="151">
        <v>0</v>
      </c>
      <c r="H396" s="152">
        <v>0</v>
      </c>
      <c r="I396" s="152">
        <v>0</v>
      </c>
      <c r="J396" s="152">
        <v>0</v>
      </c>
      <c r="K396" s="152">
        <v>1</v>
      </c>
      <c r="L396" s="152">
        <v>0</v>
      </c>
      <c r="M396" s="162"/>
      <c r="N396" s="162"/>
      <c r="O396" s="162"/>
      <c r="P396" s="152"/>
      <c r="Q396" s="24"/>
    </row>
    <row r="397" spans="1:17" x14ac:dyDescent="0.25">
      <c r="A397" s="204"/>
      <c r="B397" s="24" t="s">
        <v>274</v>
      </c>
      <c r="C397" s="151">
        <v>0</v>
      </c>
      <c r="D397" s="151">
        <v>0</v>
      </c>
      <c r="E397" s="151">
        <v>0</v>
      </c>
      <c r="F397" s="151">
        <v>0</v>
      </c>
      <c r="G397" s="151">
        <v>0</v>
      </c>
      <c r="H397" s="152">
        <v>0</v>
      </c>
      <c r="I397" s="152">
        <v>0</v>
      </c>
      <c r="J397" s="152">
        <v>0</v>
      </c>
      <c r="K397" s="152">
        <v>1</v>
      </c>
      <c r="L397" s="152">
        <v>0</v>
      </c>
      <c r="M397" s="162"/>
      <c r="N397" s="162"/>
      <c r="O397" s="162"/>
      <c r="P397" s="152"/>
      <c r="Q397" s="24"/>
    </row>
    <row r="398" spans="1:17" x14ac:dyDescent="0.25">
      <c r="A398" s="204"/>
      <c r="B398" s="24" t="s">
        <v>275</v>
      </c>
      <c r="C398" s="151">
        <v>0</v>
      </c>
      <c r="D398" s="151">
        <v>0</v>
      </c>
      <c r="E398" s="151">
        <v>0</v>
      </c>
      <c r="F398" s="151">
        <v>0</v>
      </c>
      <c r="G398" s="151">
        <v>0</v>
      </c>
      <c r="H398" s="152">
        <v>0</v>
      </c>
      <c r="I398" s="152">
        <v>0</v>
      </c>
      <c r="J398" s="152">
        <v>0</v>
      </c>
      <c r="K398" s="152">
        <v>1</v>
      </c>
      <c r="L398" s="152">
        <v>0</v>
      </c>
      <c r="M398" s="162"/>
      <c r="N398" s="162"/>
      <c r="O398" s="162"/>
      <c r="P398" s="152"/>
      <c r="Q398" s="24"/>
    </row>
    <row r="399" spans="1:17" x14ac:dyDescent="0.25">
      <c r="A399" s="204"/>
      <c r="B399" s="24" t="s">
        <v>302</v>
      </c>
      <c r="C399" s="151">
        <v>0</v>
      </c>
      <c r="D399" s="151">
        <v>0</v>
      </c>
      <c r="E399" s="151">
        <v>0</v>
      </c>
      <c r="F399" s="151">
        <v>0</v>
      </c>
      <c r="G399" s="151">
        <v>0</v>
      </c>
      <c r="H399" s="152">
        <v>0</v>
      </c>
      <c r="I399" s="152">
        <v>0</v>
      </c>
      <c r="J399" s="152">
        <v>0</v>
      </c>
      <c r="K399" s="152">
        <v>1</v>
      </c>
      <c r="L399" s="152">
        <v>0</v>
      </c>
      <c r="M399" s="162"/>
      <c r="N399" s="162"/>
      <c r="O399" s="162"/>
      <c r="P399" s="152"/>
      <c r="Q399" s="24"/>
    </row>
    <row r="400" spans="1:17" x14ac:dyDescent="0.25">
      <c r="A400" s="204"/>
      <c r="B400" s="24" t="s">
        <v>345</v>
      </c>
      <c r="C400" s="151">
        <v>0</v>
      </c>
      <c r="D400" s="151">
        <v>0</v>
      </c>
      <c r="E400" s="151">
        <v>0</v>
      </c>
      <c r="F400" s="151">
        <v>0</v>
      </c>
      <c r="G400" s="151">
        <v>0</v>
      </c>
      <c r="H400" s="152">
        <v>0</v>
      </c>
      <c r="I400" s="152">
        <v>0</v>
      </c>
      <c r="J400" s="152">
        <v>0</v>
      </c>
      <c r="K400" s="152">
        <v>1</v>
      </c>
      <c r="L400" s="152">
        <v>0</v>
      </c>
      <c r="M400" s="162"/>
      <c r="N400" s="162"/>
      <c r="O400" s="162"/>
      <c r="P400" s="152"/>
      <c r="Q400" s="24"/>
    </row>
    <row r="401" spans="1:17" x14ac:dyDescent="0.25">
      <c r="A401" s="204"/>
      <c r="B401" s="24" t="s">
        <v>303</v>
      </c>
      <c r="C401" s="151">
        <v>0</v>
      </c>
      <c r="D401" s="151">
        <v>0</v>
      </c>
      <c r="E401" s="151">
        <v>0</v>
      </c>
      <c r="F401" s="151">
        <v>0</v>
      </c>
      <c r="G401" s="151">
        <v>0</v>
      </c>
      <c r="H401" s="152">
        <v>0</v>
      </c>
      <c r="I401" s="152">
        <v>0</v>
      </c>
      <c r="J401" s="152">
        <v>0</v>
      </c>
      <c r="K401" s="152">
        <v>1</v>
      </c>
      <c r="L401" s="152">
        <v>0</v>
      </c>
      <c r="M401" s="162"/>
      <c r="N401" s="162"/>
      <c r="O401" s="162"/>
      <c r="P401" s="152"/>
      <c r="Q401" s="24"/>
    </row>
    <row r="402" spans="1:17" x14ac:dyDescent="0.25">
      <c r="A402" s="204"/>
      <c r="B402" s="24" t="s">
        <v>304</v>
      </c>
      <c r="C402" s="151">
        <v>0</v>
      </c>
      <c r="D402" s="151">
        <v>0</v>
      </c>
      <c r="E402" s="151">
        <v>0</v>
      </c>
      <c r="F402" s="151">
        <v>0</v>
      </c>
      <c r="G402" s="151">
        <v>0</v>
      </c>
      <c r="H402" s="152">
        <v>0</v>
      </c>
      <c r="I402" s="152">
        <v>0</v>
      </c>
      <c r="J402" s="152">
        <v>0</v>
      </c>
      <c r="K402" s="152">
        <v>1</v>
      </c>
      <c r="L402" s="152">
        <v>0</v>
      </c>
      <c r="M402" s="162"/>
      <c r="N402" s="162"/>
      <c r="O402" s="162"/>
      <c r="P402" s="152"/>
      <c r="Q402" s="24"/>
    </row>
    <row r="403" spans="1:17" x14ac:dyDescent="0.25">
      <c r="A403" s="204"/>
      <c r="B403" s="24" t="s">
        <v>457</v>
      </c>
      <c r="C403" s="151">
        <v>0</v>
      </c>
      <c r="D403" s="151">
        <v>0</v>
      </c>
      <c r="E403" s="151">
        <v>0</v>
      </c>
      <c r="F403" s="151">
        <v>0</v>
      </c>
      <c r="G403" s="151">
        <v>0</v>
      </c>
      <c r="H403" s="152">
        <v>0</v>
      </c>
      <c r="I403" s="152">
        <v>0</v>
      </c>
      <c r="J403" s="152">
        <v>0</v>
      </c>
      <c r="K403" s="152">
        <v>1</v>
      </c>
      <c r="L403" s="152">
        <v>0</v>
      </c>
      <c r="M403" s="162"/>
      <c r="N403" s="162"/>
      <c r="O403" s="162"/>
      <c r="P403" s="152"/>
      <c r="Q403" s="24"/>
    </row>
    <row r="404" spans="1:17" x14ac:dyDescent="0.25">
      <c r="A404" s="204"/>
      <c r="B404" s="24" t="s">
        <v>429</v>
      </c>
      <c r="C404" s="151">
        <v>0</v>
      </c>
      <c r="D404" s="151">
        <v>0</v>
      </c>
      <c r="E404" s="151">
        <v>0</v>
      </c>
      <c r="F404" s="151">
        <v>0</v>
      </c>
      <c r="G404" s="151">
        <v>0</v>
      </c>
      <c r="H404" s="152">
        <v>0</v>
      </c>
      <c r="I404" s="152">
        <v>0</v>
      </c>
      <c r="J404" s="152">
        <v>0</v>
      </c>
      <c r="K404" s="152">
        <v>1</v>
      </c>
      <c r="L404" s="152">
        <v>0</v>
      </c>
      <c r="M404" s="162"/>
      <c r="N404" s="24"/>
      <c r="O404" s="162"/>
      <c r="P404" s="152"/>
      <c r="Q404" s="24"/>
    </row>
    <row r="405" spans="1:17" x14ac:dyDescent="0.25">
      <c r="A405" s="204"/>
      <c r="B405" s="24" t="s">
        <v>405</v>
      </c>
      <c r="C405" s="151">
        <v>0</v>
      </c>
      <c r="D405" s="151">
        <v>0</v>
      </c>
      <c r="E405" s="151">
        <v>0</v>
      </c>
      <c r="F405" s="151">
        <v>0</v>
      </c>
      <c r="G405" s="151">
        <v>0</v>
      </c>
      <c r="H405" s="152">
        <v>0</v>
      </c>
      <c r="I405" s="152">
        <v>0</v>
      </c>
      <c r="J405" s="152">
        <v>0</v>
      </c>
      <c r="K405" s="152">
        <v>1</v>
      </c>
      <c r="L405" s="152">
        <v>0</v>
      </c>
      <c r="M405" s="162"/>
      <c r="N405" s="162"/>
      <c r="O405" s="162"/>
      <c r="P405" s="152"/>
      <c r="Q405" s="24"/>
    </row>
    <row r="406" spans="1:17" x14ac:dyDescent="0.25">
      <c r="A406" s="204"/>
      <c r="B406" s="24" t="s">
        <v>346</v>
      </c>
      <c r="C406" s="151">
        <v>0</v>
      </c>
      <c r="D406" s="151">
        <v>0</v>
      </c>
      <c r="E406" s="151">
        <v>0</v>
      </c>
      <c r="F406" s="151">
        <v>0</v>
      </c>
      <c r="G406" s="151">
        <v>0</v>
      </c>
      <c r="H406" s="152">
        <v>0</v>
      </c>
      <c r="I406" s="152">
        <v>0</v>
      </c>
      <c r="J406" s="152">
        <v>0</v>
      </c>
      <c r="K406" s="152">
        <v>1</v>
      </c>
      <c r="L406" s="152">
        <v>0</v>
      </c>
      <c r="M406" s="162"/>
      <c r="N406" s="162"/>
      <c r="O406" s="162"/>
      <c r="P406" s="152"/>
      <c r="Q406" s="24"/>
    </row>
    <row r="407" spans="1:17" x14ac:dyDescent="0.25">
      <c r="A407" s="204"/>
      <c r="B407" s="24" t="s">
        <v>615</v>
      </c>
      <c r="C407" s="151">
        <v>0</v>
      </c>
      <c r="D407" s="151">
        <v>0</v>
      </c>
      <c r="E407" s="151">
        <v>0</v>
      </c>
      <c r="F407" s="151">
        <v>0</v>
      </c>
      <c r="G407" s="151">
        <v>0</v>
      </c>
      <c r="H407" s="152">
        <v>0</v>
      </c>
      <c r="I407" s="152">
        <v>0</v>
      </c>
      <c r="J407" s="152">
        <v>0</v>
      </c>
      <c r="K407" s="152">
        <v>1</v>
      </c>
      <c r="L407" s="152">
        <v>0</v>
      </c>
      <c r="M407" s="162"/>
      <c r="N407" s="162"/>
      <c r="O407" s="162"/>
      <c r="P407" s="152"/>
      <c r="Q407" s="24"/>
    </row>
    <row r="408" spans="1:17" x14ac:dyDescent="0.25">
      <c r="A408" s="204"/>
      <c r="B408" s="24" t="s">
        <v>306</v>
      </c>
      <c r="C408" s="151">
        <v>0</v>
      </c>
      <c r="D408" s="151">
        <v>0</v>
      </c>
      <c r="E408" s="151">
        <v>0</v>
      </c>
      <c r="F408" s="151">
        <v>0</v>
      </c>
      <c r="G408" s="151">
        <v>0</v>
      </c>
      <c r="H408" s="152">
        <v>0</v>
      </c>
      <c r="I408" s="152">
        <v>0</v>
      </c>
      <c r="J408" s="152">
        <v>0</v>
      </c>
      <c r="K408" s="152">
        <v>1</v>
      </c>
      <c r="L408" s="152">
        <v>0</v>
      </c>
      <c r="M408" s="162"/>
      <c r="N408" s="162"/>
      <c r="O408" s="162"/>
      <c r="P408" s="152"/>
      <c r="Q408" s="24"/>
    </row>
    <row r="409" spans="1:17" x14ac:dyDescent="0.25">
      <c r="A409" s="204"/>
      <c r="B409" s="24" t="s">
        <v>616</v>
      </c>
      <c r="C409" s="151">
        <v>0</v>
      </c>
      <c r="D409" s="151">
        <v>0</v>
      </c>
      <c r="E409" s="151">
        <v>0</v>
      </c>
      <c r="F409" s="151">
        <v>0</v>
      </c>
      <c r="G409" s="151">
        <v>0</v>
      </c>
      <c r="H409" s="152">
        <v>0</v>
      </c>
      <c r="I409" s="152">
        <v>0</v>
      </c>
      <c r="J409" s="152">
        <v>0</v>
      </c>
      <c r="K409" s="152">
        <v>1</v>
      </c>
      <c r="L409" s="152">
        <v>0</v>
      </c>
      <c r="M409" s="162"/>
      <c r="N409" s="162"/>
      <c r="O409" s="162"/>
      <c r="P409" s="152"/>
      <c r="Q409" s="24"/>
    </row>
    <row r="410" spans="1:17" x14ac:dyDescent="0.25">
      <c r="A410" s="204"/>
      <c r="B410" s="24" t="s">
        <v>617</v>
      </c>
      <c r="C410" s="151">
        <v>0</v>
      </c>
      <c r="D410" s="151">
        <v>0</v>
      </c>
      <c r="E410" s="151">
        <v>0</v>
      </c>
      <c r="F410" s="151">
        <v>0</v>
      </c>
      <c r="G410" s="151">
        <v>0</v>
      </c>
      <c r="H410" s="152">
        <v>0</v>
      </c>
      <c r="I410" s="152">
        <v>0</v>
      </c>
      <c r="J410" s="152">
        <v>0</v>
      </c>
      <c r="K410" s="152">
        <v>1</v>
      </c>
      <c r="L410" s="152">
        <v>0</v>
      </c>
      <c r="M410" s="162"/>
      <c r="N410" s="162"/>
      <c r="O410" s="162"/>
      <c r="P410" s="152"/>
      <c r="Q410" s="24"/>
    </row>
    <row r="411" spans="1:17" x14ac:dyDescent="0.25">
      <c r="A411" s="204"/>
      <c r="B411" s="24" t="s">
        <v>535</v>
      </c>
      <c r="C411" s="151">
        <v>0</v>
      </c>
      <c r="D411" s="151">
        <v>0</v>
      </c>
      <c r="E411" s="151">
        <v>0</v>
      </c>
      <c r="F411" s="151">
        <v>0</v>
      </c>
      <c r="G411" s="151">
        <v>0</v>
      </c>
      <c r="H411" s="152">
        <v>0</v>
      </c>
      <c r="I411" s="152">
        <v>0</v>
      </c>
      <c r="J411" s="152">
        <v>0</v>
      </c>
      <c r="K411" s="152">
        <v>1</v>
      </c>
      <c r="L411" s="152">
        <v>0</v>
      </c>
      <c r="M411" s="162"/>
      <c r="N411" s="162"/>
      <c r="O411" s="162"/>
      <c r="P411" s="152"/>
      <c r="Q411" s="24"/>
    </row>
    <row r="412" spans="1:17" x14ac:dyDescent="0.25">
      <c r="A412" s="204"/>
      <c r="B412" s="24" t="s">
        <v>231</v>
      </c>
      <c r="C412" s="151">
        <v>0</v>
      </c>
      <c r="D412" s="151">
        <v>0</v>
      </c>
      <c r="E412" s="151">
        <v>0</v>
      </c>
      <c r="F412" s="151">
        <v>0</v>
      </c>
      <c r="G412" s="151">
        <v>0</v>
      </c>
      <c r="H412" s="152">
        <v>0</v>
      </c>
      <c r="I412" s="152">
        <v>0</v>
      </c>
      <c r="J412" s="152">
        <v>0</v>
      </c>
      <c r="K412" s="152">
        <v>1</v>
      </c>
      <c r="L412" s="152">
        <v>0</v>
      </c>
      <c r="M412" s="162"/>
      <c r="N412" s="162"/>
      <c r="O412" s="162"/>
      <c r="P412" s="152"/>
      <c r="Q412" s="24"/>
    </row>
    <row r="413" spans="1:17" x14ac:dyDescent="0.25">
      <c r="A413" s="204"/>
      <c r="B413" s="24" t="s">
        <v>232</v>
      </c>
      <c r="C413" s="151">
        <v>0</v>
      </c>
      <c r="D413" s="151">
        <v>0</v>
      </c>
      <c r="E413" s="151">
        <v>0</v>
      </c>
      <c r="F413" s="151">
        <v>0</v>
      </c>
      <c r="G413" s="151">
        <v>0</v>
      </c>
      <c r="H413" s="152">
        <v>0</v>
      </c>
      <c r="I413" s="152">
        <v>0</v>
      </c>
      <c r="J413" s="152">
        <v>0</v>
      </c>
      <c r="K413" s="152">
        <v>1</v>
      </c>
      <c r="L413" s="152">
        <v>0</v>
      </c>
      <c r="M413" s="162"/>
      <c r="N413" s="162"/>
      <c r="O413" s="162"/>
      <c r="P413" s="152"/>
      <c r="Q413" s="24"/>
    </row>
    <row r="414" spans="1:17" x14ac:dyDescent="0.25">
      <c r="A414" s="204"/>
      <c r="B414" s="24" t="s">
        <v>198</v>
      </c>
      <c r="C414" s="151">
        <v>0</v>
      </c>
      <c r="D414" s="151">
        <v>0</v>
      </c>
      <c r="E414" s="151">
        <v>0</v>
      </c>
      <c r="F414" s="151">
        <v>0</v>
      </c>
      <c r="G414" s="151">
        <v>0</v>
      </c>
      <c r="H414" s="152">
        <v>0</v>
      </c>
      <c r="I414" s="152">
        <v>0</v>
      </c>
      <c r="J414" s="152">
        <v>0</v>
      </c>
      <c r="K414" s="152">
        <v>1</v>
      </c>
      <c r="L414" s="152">
        <v>0</v>
      </c>
      <c r="M414" s="162"/>
      <c r="N414" s="162"/>
      <c r="O414" s="162"/>
      <c r="P414" s="152"/>
      <c r="Q414" s="24"/>
    </row>
    <row r="415" spans="1:17" x14ac:dyDescent="0.25">
      <c r="A415" s="204"/>
      <c r="B415" s="24" t="s">
        <v>407</v>
      </c>
      <c r="C415" s="151">
        <v>0</v>
      </c>
      <c r="D415" s="151">
        <v>0</v>
      </c>
      <c r="E415" s="151">
        <v>0</v>
      </c>
      <c r="F415" s="151">
        <v>0</v>
      </c>
      <c r="G415" s="151">
        <v>0</v>
      </c>
      <c r="H415" s="152">
        <v>0</v>
      </c>
      <c r="I415" s="152">
        <v>0</v>
      </c>
      <c r="J415" s="152">
        <v>0</v>
      </c>
      <c r="K415" s="152">
        <v>1</v>
      </c>
      <c r="L415" s="152">
        <v>0</v>
      </c>
      <c r="M415" s="162"/>
      <c r="N415" s="162"/>
      <c r="O415" s="162"/>
      <c r="P415" s="152"/>
      <c r="Q415" s="24"/>
    </row>
    <row r="416" spans="1:17" x14ac:dyDescent="0.25">
      <c r="A416" s="204"/>
      <c r="B416" s="24" t="s">
        <v>348</v>
      </c>
      <c r="C416" s="151">
        <v>0</v>
      </c>
      <c r="D416" s="151">
        <v>0</v>
      </c>
      <c r="E416" s="151">
        <v>0</v>
      </c>
      <c r="F416" s="151">
        <v>0</v>
      </c>
      <c r="G416" s="151">
        <v>0</v>
      </c>
      <c r="H416" s="152">
        <v>0</v>
      </c>
      <c r="I416" s="152">
        <v>0</v>
      </c>
      <c r="J416" s="152">
        <v>0</v>
      </c>
      <c r="K416" s="152">
        <v>1</v>
      </c>
      <c r="L416" s="152">
        <v>0</v>
      </c>
      <c r="M416" s="162"/>
      <c r="N416" s="162"/>
      <c r="O416" s="162"/>
      <c r="P416" s="152"/>
      <c r="Q416" s="24"/>
    </row>
    <row r="417" spans="1:17" x14ac:dyDescent="0.25">
      <c r="A417" s="204"/>
      <c r="B417" s="24" t="s">
        <v>349</v>
      </c>
      <c r="C417" s="151">
        <v>0</v>
      </c>
      <c r="D417" s="151">
        <v>0</v>
      </c>
      <c r="E417" s="151">
        <v>0</v>
      </c>
      <c r="F417" s="151">
        <v>0</v>
      </c>
      <c r="G417" s="151">
        <v>0</v>
      </c>
      <c r="H417" s="152">
        <v>0</v>
      </c>
      <c r="I417" s="152">
        <v>0</v>
      </c>
      <c r="J417" s="152">
        <v>0</v>
      </c>
      <c r="K417" s="152">
        <v>1</v>
      </c>
      <c r="L417" s="152">
        <v>0</v>
      </c>
      <c r="M417" s="162"/>
      <c r="N417" s="162"/>
      <c r="O417" s="162"/>
      <c r="P417" s="152"/>
      <c r="Q417" s="24"/>
    </row>
    <row r="418" spans="1:17" x14ac:dyDescent="0.25">
      <c r="A418" s="204"/>
      <c r="B418" s="24" t="s">
        <v>180</v>
      </c>
      <c r="C418" s="151">
        <v>0</v>
      </c>
      <c r="D418" s="151">
        <v>0</v>
      </c>
      <c r="E418" s="151">
        <v>0</v>
      </c>
      <c r="F418" s="151">
        <v>0</v>
      </c>
      <c r="G418" s="151">
        <v>0</v>
      </c>
      <c r="H418" s="152">
        <v>0</v>
      </c>
      <c r="I418" s="152">
        <v>0</v>
      </c>
      <c r="J418" s="152">
        <v>0</v>
      </c>
      <c r="K418" s="152">
        <v>1</v>
      </c>
      <c r="L418" s="152">
        <v>0</v>
      </c>
      <c r="M418" s="162"/>
      <c r="N418" s="162"/>
      <c r="O418" s="162"/>
      <c r="P418" s="152"/>
      <c r="Q418" s="24"/>
    </row>
    <row r="419" spans="1:17" x14ac:dyDescent="0.25">
      <c r="A419" s="204"/>
      <c r="B419" s="24" t="s">
        <v>536</v>
      </c>
      <c r="C419" s="151">
        <v>0</v>
      </c>
      <c r="D419" s="151">
        <v>0</v>
      </c>
      <c r="E419" s="151">
        <v>0</v>
      </c>
      <c r="F419" s="151">
        <v>0</v>
      </c>
      <c r="G419" s="151">
        <v>0</v>
      </c>
      <c r="H419" s="152">
        <v>0</v>
      </c>
      <c r="I419" s="152">
        <v>0</v>
      </c>
      <c r="J419" s="152">
        <v>0</v>
      </c>
      <c r="K419" s="152">
        <v>1</v>
      </c>
      <c r="L419" s="152">
        <v>0</v>
      </c>
      <c r="M419" s="162"/>
      <c r="N419" s="162"/>
      <c r="O419" s="162"/>
      <c r="P419" s="152"/>
      <c r="Q419" s="24"/>
    </row>
    <row r="420" spans="1:17" x14ac:dyDescent="0.25">
      <c r="A420" s="204"/>
      <c r="B420" s="24" t="s">
        <v>537</v>
      </c>
      <c r="C420" s="151">
        <v>0</v>
      </c>
      <c r="D420" s="151">
        <v>0</v>
      </c>
      <c r="E420" s="151">
        <v>0</v>
      </c>
      <c r="F420" s="151">
        <v>0</v>
      </c>
      <c r="G420" s="151">
        <v>0</v>
      </c>
      <c r="H420" s="152">
        <v>0</v>
      </c>
      <c r="I420" s="152">
        <v>0</v>
      </c>
      <c r="J420" s="152">
        <v>0</v>
      </c>
      <c r="K420" s="152">
        <v>1</v>
      </c>
      <c r="L420" s="152">
        <v>0</v>
      </c>
      <c r="M420" s="162"/>
      <c r="N420" s="162"/>
      <c r="O420" s="162"/>
      <c r="P420" s="152"/>
      <c r="Q420" s="24"/>
    </row>
    <row r="421" spans="1:17" x14ac:dyDescent="0.25">
      <c r="A421" s="204"/>
      <c r="B421" s="24" t="s">
        <v>351</v>
      </c>
      <c r="C421" s="151">
        <v>0</v>
      </c>
      <c r="D421" s="151">
        <v>0</v>
      </c>
      <c r="E421" s="151">
        <v>0</v>
      </c>
      <c r="F421" s="151">
        <v>0</v>
      </c>
      <c r="G421" s="151">
        <v>0</v>
      </c>
      <c r="H421" s="152">
        <v>0</v>
      </c>
      <c r="I421" s="152">
        <v>0</v>
      </c>
      <c r="J421" s="152">
        <v>0</v>
      </c>
      <c r="K421" s="152">
        <v>1</v>
      </c>
      <c r="L421" s="152">
        <v>0</v>
      </c>
      <c r="M421" s="162"/>
      <c r="N421" s="162"/>
      <c r="O421" s="162"/>
      <c r="P421" s="152"/>
      <c r="Q421" s="24"/>
    </row>
    <row r="422" spans="1:17" x14ac:dyDescent="0.25">
      <c r="A422" s="204"/>
      <c r="B422" s="24" t="s">
        <v>352</v>
      </c>
      <c r="C422" s="151">
        <v>0</v>
      </c>
      <c r="D422" s="151">
        <v>0</v>
      </c>
      <c r="E422" s="151">
        <v>0</v>
      </c>
      <c r="F422" s="151">
        <v>0</v>
      </c>
      <c r="G422" s="151">
        <v>0</v>
      </c>
      <c r="H422" s="152">
        <v>0</v>
      </c>
      <c r="I422" s="152">
        <v>0</v>
      </c>
      <c r="J422" s="152">
        <v>0</v>
      </c>
      <c r="K422" s="152">
        <v>1</v>
      </c>
      <c r="L422" s="152">
        <v>0</v>
      </c>
      <c r="M422" s="162"/>
      <c r="N422" s="162"/>
      <c r="O422" s="162"/>
      <c r="P422" s="152"/>
      <c r="Q422" s="24"/>
    </row>
    <row r="423" spans="1:17" x14ac:dyDescent="0.25">
      <c r="A423" s="204"/>
      <c r="B423" s="24" t="s">
        <v>353</v>
      </c>
      <c r="C423" s="151">
        <v>0</v>
      </c>
      <c r="D423" s="151">
        <v>0</v>
      </c>
      <c r="E423" s="151">
        <v>0</v>
      </c>
      <c r="F423" s="151">
        <v>0</v>
      </c>
      <c r="G423" s="151">
        <v>0</v>
      </c>
      <c r="H423" s="152">
        <v>0</v>
      </c>
      <c r="I423" s="152">
        <v>0</v>
      </c>
      <c r="J423" s="152">
        <v>0</v>
      </c>
      <c r="K423" s="152">
        <v>1</v>
      </c>
      <c r="L423" s="152">
        <v>0</v>
      </c>
      <c r="M423" s="162"/>
      <c r="N423" s="162"/>
      <c r="O423" s="162"/>
      <c r="P423" s="152"/>
      <c r="Q423" s="24"/>
    </row>
    <row r="424" spans="1:17" x14ac:dyDescent="0.25">
      <c r="A424" s="204"/>
      <c r="B424" s="24" t="s">
        <v>354</v>
      </c>
      <c r="C424" s="151">
        <v>0</v>
      </c>
      <c r="D424" s="151">
        <v>0</v>
      </c>
      <c r="E424" s="151">
        <v>0</v>
      </c>
      <c r="F424" s="151">
        <v>0</v>
      </c>
      <c r="G424" s="151">
        <v>0</v>
      </c>
      <c r="H424" s="152">
        <v>0</v>
      </c>
      <c r="I424" s="152">
        <v>0</v>
      </c>
      <c r="J424" s="152">
        <v>0</v>
      </c>
      <c r="K424" s="152">
        <v>1</v>
      </c>
      <c r="L424" s="152">
        <v>0</v>
      </c>
      <c r="M424" s="162"/>
      <c r="N424" s="162"/>
      <c r="O424" s="162"/>
      <c r="P424" s="152"/>
      <c r="Q424" s="24"/>
    </row>
    <row r="425" spans="1:17" x14ac:dyDescent="0.25">
      <c r="A425" s="204"/>
      <c r="B425" s="24" t="s">
        <v>409</v>
      </c>
      <c r="C425" s="151">
        <v>0</v>
      </c>
      <c r="D425" s="151">
        <v>0</v>
      </c>
      <c r="E425" s="151">
        <v>0</v>
      </c>
      <c r="F425" s="151">
        <v>0</v>
      </c>
      <c r="G425" s="151">
        <v>0</v>
      </c>
      <c r="H425" s="152">
        <v>0</v>
      </c>
      <c r="I425" s="152">
        <v>0</v>
      </c>
      <c r="J425" s="152">
        <v>0</v>
      </c>
      <c r="K425" s="152">
        <v>1</v>
      </c>
      <c r="L425" s="152">
        <v>0</v>
      </c>
      <c r="M425" s="162"/>
      <c r="N425" s="162"/>
      <c r="O425" s="162"/>
      <c r="P425" s="152"/>
      <c r="Q425" s="24"/>
    </row>
    <row r="426" spans="1:17" x14ac:dyDescent="0.25">
      <c r="A426" s="204"/>
      <c r="B426" s="24" t="s">
        <v>538</v>
      </c>
      <c r="C426" s="151">
        <v>0</v>
      </c>
      <c r="D426" s="151">
        <v>0</v>
      </c>
      <c r="E426" s="151">
        <v>0</v>
      </c>
      <c r="F426" s="151">
        <v>0</v>
      </c>
      <c r="G426" s="151">
        <v>0</v>
      </c>
      <c r="H426" s="152">
        <v>0</v>
      </c>
      <c r="I426" s="152">
        <v>0</v>
      </c>
      <c r="J426" s="152">
        <v>0</v>
      </c>
      <c r="K426" s="152">
        <v>1</v>
      </c>
      <c r="L426" s="152">
        <v>0</v>
      </c>
      <c r="M426" s="162"/>
      <c r="N426" s="162"/>
      <c r="O426" s="162"/>
      <c r="P426" s="152"/>
      <c r="Q426" s="24"/>
    </row>
    <row r="427" spans="1:17" x14ac:dyDescent="0.25">
      <c r="A427" s="204"/>
      <c r="B427" s="24" t="s">
        <v>355</v>
      </c>
      <c r="C427" s="151">
        <v>0</v>
      </c>
      <c r="D427" s="151">
        <v>0</v>
      </c>
      <c r="E427" s="151">
        <v>0</v>
      </c>
      <c r="F427" s="151">
        <v>0</v>
      </c>
      <c r="G427" s="151">
        <v>0</v>
      </c>
      <c r="H427" s="152">
        <v>0</v>
      </c>
      <c r="I427" s="152">
        <v>0</v>
      </c>
      <c r="J427" s="152">
        <v>0</v>
      </c>
      <c r="K427" s="152">
        <v>1</v>
      </c>
      <c r="L427" s="152">
        <v>0</v>
      </c>
      <c r="M427" s="162"/>
      <c r="N427" s="162"/>
      <c r="O427" s="162"/>
      <c r="P427" s="152"/>
      <c r="Q427" s="24"/>
    </row>
    <row r="428" spans="1:17" x14ac:dyDescent="0.25">
      <c r="A428" s="204"/>
      <c r="B428" s="24" t="s">
        <v>356</v>
      </c>
      <c r="C428" s="151">
        <v>0</v>
      </c>
      <c r="D428" s="151">
        <v>0</v>
      </c>
      <c r="E428" s="151">
        <v>0</v>
      </c>
      <c r="F428" s="151">
        <v>0</v>
      </c>
      <c r="G428" s="151">
        <v>0</v>
      </c>
      <c r="H428" s="152">
        <v>0</v>
      </c>
      <c r="I428" s="152">
        <v>0</v>
      </c>
      <c r="J428" s="152">
        <v>0</v>
      </c>
      <c r="K428" s="152">
        <v>1</v>
      </c>
      <c r="L428" s="152">
        <v>0</v>
      </c>
      <c r="M428" s="162"/>
      <c r="N428" s="162"/>
      <c r="O428" s="162"/>
      <c r="P428" s="152"/>
      <c r="Q428" s="24"/>
    </row>
    <row r="429" spans="1:17" x14ac:dyDescent="0.25">
      <c r="A429" s="204"/>
      <c r="B429" s="24" t="s">
        <v>99</v>
      </c>
      <c r="C429" s="151">
        <v>0</v>
      </c>
      <c r="D429" s="151">
        <v>0</v>
      </c>
      <c r="E429" s="151">
        <v>0</v>
      </c>
      <c r="F429" s="151">
        <v>0</v>
      </c>
      <c r="G429" s="151">
        <v>0</v>
      </c>
      <c r="H429" s="152">
        <v>0</v>
      </c>
      <c r="I429" s="152">
        <v>0</v>
      </c>
      <c r="J429" s="152">
        <v>0</v>
      </c>
      <c r="K429" s="152">
        <v>1</v>
      </c>
      <c r="L429" s="152">
        <v>0</v>
      </c>
      <c r="M429" s="162"/>
      <c r="N429" s="162"/>
      <c r="O429" s="162"/>
      <c r="P429" s="152"/>
      <c r="Q429" s="24"/>
    </row>
    <row r="430" spans="1:17" x14ac:dyDescent="0.25">
      <c r="A430" s="204"/>
      <c r="B430" s="24" t="s">
        <v>357</v>
      </c>
      <c r="C430" s="151">
        <v>0</v>
      </c>
      <c r="D430" s="151">
        <v>0</v>
      </c>
      <c r="E430" s="151">
        <v>0</v>
      </c>
      <c r="F430" s="151">
        <v>0</v>
      </c>
      <c r="G430" s="151">
        <v>0</v>
      </c>
      <c r="H430" s="152">
        <v>0</v>
      </c>
      <c r="I430" s="152">
        <v>0</v>
      </c>
      <c r="J430" s="152">
        <v>0</v>
      </c>
      <c r="K430" s="152">
        <v>1</v>
      </c>
      <c r="L430" s="152">
        <v>0</v>
      </c>
      <c r="M430" s="162"/>
      <c r="N430" s="162"/>
      <c r="O430" s="162"/>
      <c r="P430" s="152"/>
      <c r="Q430" s="24"/>
    </row>
    <row r="431" spans="1:17" x14ac:dyDescent="0.25">
      <c r="A431" s="204"/>
      <c r="B431" s="24" t="s">
        <v>410</v>
      </c>
      <c r="C431" s="151">
        <v>0</v>
      </c>
      <c r="D431" s="151">
        <v>0</v>
      </c>
      <c r="E431" s="151">
        <v>0</v>
      </c>
      <c r="F431" s="151">
        <v>0</v>
      </c>
      <c r="G431" s="151">
        <v>0</v>
      </c>
      <c r="H431" s="152">
        <v>0</v>
      </c>
      <c r="I431" s="152">
        <v>0</v>
      </c>
      <c r="J431" s="152">
        <v>0</v>
      </c>
      <c r="K431" s="152">
        <v>1</v>
      </c>
      <c r="L431" s="152">
        <v>0</v>
      </c>
      <c r="M431" s="162"/>
      <c r="N431" s="162"/>
      <c r="O431" s="162"/>
      <c r="P431" s="152"/>
      <c r="Q431" s="24"/>
    </row>
    <row r="432" spans="1:17" x14ac:dyDescent="0.25">
      <c r="A432" s="204"/>
      <c r="B432" s="24" t="s">
        <v>411</v>
      </c>
      <c r="C432" s="151">
        <v>0</v>
      </c>
      <c r="D432" s="151">
        <v>0</v>
      </c>
      <c r="E432" s="151">
        <v>0</v>
      </c>
      <c r="F432" s="151">
        <v>0</v>
      </c>
      <c r="G432" s="151">
        <v>0</v>
      </c>
      <c r="H432" s="152">
        <v>0</v>
      </c>
      <c r="I432" s="152">
        <v>0</v>
      </c>
      <c r="J432" s="152">
        <v>0</v>
      </c>
      <c r="K432" s="152">
        <v>1</v>
      </c>
      <c r="L432" s="152">
        <v>0</v>
      </c>
      <c r="M432" s="162"/>
      <c r="N432" s="162"/>
      <c r="O432" s="162"/>
      <c r="P432" s="152"/>
      <c r="Q432" s="24"/>
    </row>
    <row r="433" spans="1:17" x14ac:dyDescent="0.25">
      <c r="A433" s="204"/>
      <c r="B433" s="24" t="s">
        <v>307</v>
      </c>
      <c r="C433" s="151">
        <v>0</v>
      </c>
      <c r="D433" s="151">
        <v>0</v>
      </c>
      <c r="E433" s="151">
        <v>0</v>
      </c>
      <c r="F433" s="151">
        <v>0</v>
      </c>
      <c r="G433" s="151">
        <v>0</v>
      </c>
      <c r="H433" s="152">
        <v>0</v>
      </c>
      <c r="I433" s="152">
        <v>0</v>
      </c>
      <c r="J433" s="152">
        <v>0</v>
      </c>
      <c r="K433" s="152">
        <v>1</v>
      </c>
      <c r="L433" s="152">
        <v>0</v>
      </c>
      <c r="M433" s="162"/>
      <c r="N433" s="162"/>
      <c r="O433" s="162"/>
      <c r="P433" s="152"/>
      <c r="Q433" s="24"/>
    </row>
    <row r="434" spans="1:17" x14ac:dyDescent="0.25">
      <c r="A434" s="204"/>
      <c r="B434" s="24" t="s">
        <v>539</v>
      </c>
      <c r="C434" s="151">
        <v>0</v>
      </c>
      <c r="D434" s="151">
        <v>0</v>
      </c>
      <c r="E434" s="151">
        <v>0</v>
      </c>
      <c r="F434" s="151">
        <v>0</v>
      </c>
      <c r="G434" s="151">
        <v>0</v>
      </c>
      <c r="H434" s="152">
        <v>0</v>
      </c>
      <c r="I434" s="152">
        <v>0</v>
      </c>
      <c r="J434" s="152">
        <v>0</v>
      </c>
      <c r="K434" s="152">
        <v>1</v>
      </c>
      <c r="L434" s="152">
        <v>0</v>
      </c>
      <c r="M434" s="162"/>
      <c r="N434" s="162"/>
      <c r="O434" s="162"/>
      <c r="P434" s="152"/>
      <c r="Q434" s="24"/>
    </row>
    <row r="435" spans="1:17" x14ac:dyDescent="0.25">
      <c r="A435" s="204"/>
      <c r="B435" s="24" t="s">
        <v>308</v>
      </c>
      <c r="C435" s="151">
        <v>0</v>
      </c>
      <c r="D435" s="151">
        <v>0</v>
      </c>
      <c r="E435" s="151">
        <v>0</v>
      </c>
      <c r="F435" s="151">
        <v>0</v>
      </c>
      <c r="G435" s="151">
        <v>0</v>
      </c>
      <c r="H435" s="152">
        <v>0</v>
      </c>
      <c r="I435" s="152">
        <v>0</v>
      </c>
      <c r="J435" s="152">
        <v>0</v>
      </c>
      <c r="K435" s="152">
        <v>1</v>
      </c>
      <c r="L435" s="152">
        <v>0</v>
      </c>
      <c r="M435" s="162"/>
      <c r="N435" s="162"/>
      <c r="O435" s="162"/>
      <c r="P435" s="152"/>
      <c r="Q435" s="24"/>
    </row>
    <row r="436" spans="1:17" x14ac:dyDescent="0.25">
      <c r="A436" s="204"/>
      <c r="B436" s="24" t="s">
        <v>430</v>
      </c>
      <c r="C436" s="151">
        <v>0</v>
      </c>
      <c r="D436" s="151">
        <v>0</v>
      </c>
      <c r="E436" s="151">
        <v>0</v>
      </c>
      <c r="F436" s="151">
        <v>0</v>
      </c>
      <c r="G436" s="151">
        <v>0</v>
      </c>
      <c r="H436" s="152">
        <v>0</v>
      </c>
      <c r="I436" s="152">
        <v>0</v>
      </c>
      <c r="J436" s="152">
        <v>0</v>
      </c>
      <c r="K436" s="152">
        <v>1</v>
      </c>
      <c r="L436" s="152">
        <v>0</v>
      </c>
      <c r="M436" s="162"/>
      <c r="N436" s="24"/>
      <c r="O436" s="162"/>
      <c r="P436" s="152"/>
      <c r="Q436" s="24"/>
    </row>
    <row r="437" spans="1:17" x14ac:dyDescent="0.25">
      <c r="A437" s="204"/>
      <c r="B437" s="24" t="s">
        <v>359</v>
      </c>
      <c r="C437" s="151">
        <v>0</v>
      </c>
      <c r="D437" s="151">
        <v>0</v>
      </c>
      <c r="E437" s="151">
        <v>0</v>
      </c>
      <c r="F437" s="151">
        <v>0</v>
      </c>
      <c r="G437" s="151">
        <v>0</v>
      </c>
      <c r="H437" s="152">
        <v>0</v>
      </c>
      <c r="I437" s="152">
        <v>0</v>
      </c>
      <c r="J437" s="152">
        <v>0</v>
      </c>
      <c r="K437" s="152">
        <v>1</v>
      </c>
      <c r="L437" s="152">
        <v>0</v>
      </c>
      <c r="M437" s="162"/>
      <c r="N437" s="162"/>
      <c r="O437" s="162"/>
      <c r="P437" s="152"/>
      <c r="Q437" s="24"/>
    </row>
    <row r="438" spans="1:17" x14ac:dyDescent="0.25">
      <c r="A438" s="204"/>
      <c r="B438" s="24" t="s">
        <v>199</v>
      </c>
      <c r="C438" s="151">
        <v>0</v>
      </c>
      <c r="D438" s="151">
        <v>0</v>
      </c>
      <c r="E438" s="151">
        <v>0</v>
      </c>
      <c r="F438" s="151">
        <v>0</v>
      </c>
      <c r="G438" s="151">
        <v>0</v>
      </c>
      <c r="H438" s="152">
        <v>0</v>
      </c>
      <c r="I438" s="152">
        <v>0</v>
      </c>
      <c r="J438" s="152">
        <v>0</v>
      </c>
      <c r="K438" s="152">
        <v>1</v>
      </c>
      <c r="L438" s="152">
        <v>0</v>
      </c>
      <c r="M438" s="162"/>
      <c r="N438" s="162"/>
      <c r="O438" s="162"/>
      <c r="P438" s="152"/>
      <c r="Q438" s="24"/>
    </row>
    <row r="439" spans="1:17" x14ac:dyDescent="0.25">
      <c r="A439" s="204"/>
      <c r="B439" s="24" t="s">
        <v>540</v>
      </c>
      <c r="C439" s="151">
        <v>0</v>
      </c>
      <c r="D439" s="151">
        <v>0</v>
      </c>
      <c r="E439" s="151">
        <v>0</v>
      </c>
      <c r="F439" s="151">
        <v>0</v>
      </c>
      <c r="G439" s="151">
        <v>0</v>
      </c>
      <c r="H439" s="152">
        <v>0</v>
      </c>
      <c r="I439" s="152">
        <v>0</v>
      </c>
      <c r="J439" s="152">
        <v>0</v>
      </c>
      <c r="K439" s="152">
        <v>1</v>
      </c>
      <c r="L439" s="152">
        <v>0</v>
      </c>
      <c r="M439" s="162"/>
      <c r="N439" s="162"/>
      <c r="O439" s="162"/>
      <c r="P439" s="152"/>
      <c r="Q439" s="24"/>
    </row>
    <row r="440" spans="1:17" x14ac:dyDescent="0.25">
      <c r="A440" s="204"/>
      <c r="B440" s="24" t="s">
        <v>680</v>
      </c>
      <c r="C440" s="151">
        <v>0</v>
      </c>
      <c r="D440" s="151">
        <v>0</v>
      </c>
      <c r="E440" s="151">
        <v>0</v>
      </c>
      <c r="F440" s="151">
        <v>0</v>
      </c>
      <c r="G440" s="151">
        <v>0</v>
      </c>
      <c r="H440" s="152">
        <v>0</v>
      </c>
      <c r="I440" s="152">
        <v>0</v>
      </c>
      <c r="J440" s="152">
        <v>0</v>
      </c>
      <c r="K440" s="152">
        <v>1</v>
      </c>
      <c r="L440" s="152">
        <v>0</v>
      </c>
      <c r="M440" s="162"/>
      <c r="N440" s="24"/>
      <c r="O440" s="162"/>
      <c r="P440" s="152"/>
      <c r="Q440" s="24"/>
    </row>
    <row r="441" spans="1:17" x14ac:dyDescent="0.25">
      <c r="A441" s="204"/>
      <c r="B441" s="24" t="s">
        <v>360</v>
      </c>
      <c r="C441" s="151">
        <v>0</v>
      </c>
      <c r="D441" s="151">
        <v>0</v>
      </c>
      <c r="E441" s="151">
        <v>0</v>
      </c>
      <c r="F441" s="151">
        <v>0</v>
      </c>
      <c r="G441" s="151">
        <v>0</v>
      </c>
      <c r="H441" s="152">
        <v>0</v>
      </c>
      <c r="I441" s="152">
        <v>0</v>
      </c>
      <c r="J441" s="152">
        <v>0</v>
      </c>
      <c r="K441" s="152">
        <v>1</v>
      </c>
      <c r="L441" s="152">
        <v>0</v>
      </c>
      <c r="M441" s="162"/>
      <c r="N441" s="162"/>
      <c r="O441" s="162"/>
      <c r="P441" s="152"/>
      <c r="Q441" s="24"/>
    </row>
    <row r="442" spans="1:17" x14ac:dyDescent="0.25">
      <c r="A442" s="204"/>
      <c r="B442" s="24" t="s">
        <v>101</v>
      </c>
      <c r="C442" s="151">
        <v>0</v>
      </c>
      <c r="D442" s="151">
        <v>0</v>
      </c>
      <c r="E442" s="151">
        <v>0</v>
      </c>
      <c r="F442" s="151">
        <v>0</v>
      </c>
      <c r="G442" s="151">
        <v>0</v>
      </c>
      <c r="H442" s="152">
        <v>0</v>
      </c>
      <c r="I442" s="152">
        <v>0</v>
      </c>
      <c r="J442" s="152">
        <v>0</v>
      </c>
      <c r="K442" s="152">
        <v>1</v>
      </c>
      <c r="L442" s="152">
        <v>0</v>
      </c>
      <c r="M442" s="162"/>
      <c r="N442" s="162"/>
      <c r="O442" s="162"/>
      <c r="P442" s="152"/>
      <c r="Q442" s="24"/>
    </row>
    <row r="443" spans="1:17" x14ac:dyDescent="0.25">
      <c r="A443" s="204"/>
      <c r="B443" s="24" t="s">
        <v>102</v>
      </c>
      <c r="C443" s="151">
        <v>0</v>
      </c>
      <c r="D443" s="151">
        <v>0</v>
      </c>
      <c r="E443" s="151">
        <v>0</v>
      </c>
      <c r="F443" s="151">
        <v>0</v>
      </c>
      <c r="G443" s="151">
        <v>0</v>
      </c>
      <c r="H443" s="152">
        <v>0</v>
      </c>
      <c r="I443" s="152">
        <v>0</v>
      </c>
      <c r="J443" s="152">
        <v>0</v>
      </c>
      <c r="K443" s="152">
        <v>1</v>
      </c>
      <c r="L443" s="152">
        <v>0</v>
      </c>
      <c r="M443" s="162"/>
      <c r="N443" s="162"/>
      <c r="O443" s="162"/>
      <c r="P443" s="152"/>
      <c r="Q443" s="24"/>
    </row>
    <row r="444" spans="1:17" x14ac:dyDescent="0.25">
      <c r="A444" s="204"/>
      <c r="B444" s="24" t="s">
        <v>103</v>
      </c>
      <c r="C444" s="151">
        <v>0</v>
      </c>
      <c r="D444" s="151">
        <v>0</v>
      </c>
      <c r="E444" s="151">
        <v>0</v>
      </c>
      <c r="F444" s="151">
        <v>0</v>
      </c>
      <c r="G444" s="151">
        <v>0</v>
      </c>
      <c r="H444" s="152">
        <v>0</v>
      </c>
      <c r="I444" s="152">
        <v>0</v>
      </c>
      <c r="J444" s="152">
        <v>0</v>
      </c>
      <c r="K444" s="152">
        <v>1</v>
      </c>
      <c r="L444" s="152">
        <v>0</v>
      </c>
      <c r="M444" s="162"/>
      <c r="N444" s="162"/>
      <c r="O444" s="162"/>
      <c r="P444" s="152"/>
      <c r="Q444" s="24"/>
    </row>
    <row r="445" spans="1:17" x14ac:dyDescent="0.25">
      <c r="A445" s="204"/>
      <c r="B445" s="24" t="s">
        <v>200</v>
      </c>
      <c r="C445" s="151">
        <v>0</v>
      </c>
      <c r="D445" s="151">
        <v>0</v>
      </c>
      <c r="E445" s="151">
        <v>0</v>
      </c>
      <c r="F445" s="151">
        <v>0</v>
      </c>
      <c r="G445" s="151">
        <v>0</v>
      </c>
      <c r="H445" s="152">
        <v>0</v>
      </c>
      <c r="I445" s="152">
        <v>0</v>
      </c>
      <c r="J445" s="152">
        <v>0</v>
      </c>
      <c r="K445" s="152">
        <v>1</v>
      </c>
      <c r="L445" s="152">
        <v>0</v>
      </c>
      <c r="M445" s="162"/>
      <c r="N445" s="162"/>
      <c r="O445" s="162"/>
      <c r="P445" s="152"/>
      <c r="Q445" s="24"/>
    </row>
    <row r="446" spans="1:17" x14ac:dyDescent="0.25">
      <c r="A446" s="204"/>
      <c r="B446" s="24" t="s">
        <v>234</v>
      </c>
      <c r="C446" s="151">
        <v>0</v>
      </c>
      <c r="D446" s="151">
        <v>0</v>
      </c>
      <c r="E446" s="151">
        <v>0</v>
      </c>
      <c r="F446" s="151">
        <v>0</v>
      </c>
      <c r="G446" s="151">
        <v>0</v>
      </c>
      <c r="H446" s="152">
        <v>0</v>
      </c>
      <c r="I446" s="152">
        <v>0</v>
      </c>
      <c r="J446" s="152">
        <v>0</v>
      </c>
      <c r="K446" s="152">
        <v>1</v>
      </c>
      <c r="L446" s="152">
        <v>0</v>
      </c>
      <c r="M446" s="162"/>
      <c r="N446" s="162"/>
      <c r="O446" s="162"/>
      <c r="P446" s="152"/>
      <c r="Q446" s="24"/>
    </row>
    <row r="447" spans="1:17" x14ac:dyDescent="0.25">
      <c r="A447" s="204"/>
      <c r="B447" s="24" t="s">
        <v>201</v>
      </c>
      <c r="C447" s="151">
        <v>0</v>
      </c>
      <c r="D447" s="151">
        <v>0</v>
      </c>
      <c r="E447" s="151">
        <v>0</v>
      </c>
      <c r="F447" s="151">
        <v>0</v>
      </c>
      <c r="G447" s="151">
        <v>0</v>
      </c>
      <c r="H447" s="152">
        <v>0</v>
      </c>
      <c r="I447" s="152">
        <v>0</v>
      </c>
      <c r="J447" s="152">
        <v>0</v>
      </c>
      <c r="K447" s="152">
        <v>1</v>
      </c>
      <c r="L447" s="152">
        <v>0</v>
      </c>
      <c r="M447" s="162"/>
      <c r="N447" s="162"/>
      <c r="O447" s="162"/>
      <c r="P447" s="152"/>
      <c r="Q447" s="24"/>
    </row>
    <row r="448" spans="1:17" x14ac:dyDescent="0.25">
      <c r="A448" s="204"/>
      <c r="B448" s="24" t="s">
        <v>106</v>
      </c>
      <c r="C448" s="151">
        <v>0</v>
      </c>
      <c r="D448" s="151">
        <v>0</v>
      </c>
      <c r="E448" s="151">
        <v>0</v>
      </c>
      <c r="F448" s="151">
        <v>0</v>
      </c>
      <c r="G448" s="151">
        <v>0</v>
      </c>
      <c r="H448" s="152">
        <v>0</v>
      </c>
      <c r="I448" s="152">
        <v>0</v>
      </c>
      <c r="J448" s="152">
        <v>0</v>
      </c>
      <c r="K448" s="152">
        <v>1</v>
      </c>
      <c r="L448" s="152">
        <v>0</v>
      </c>
      <c r="M448" s="162"/>
      <c r="N448" s="162"/>
      <c r="O448" s="162"/>
      <c r="P448" s="152"/>
      <c r="Q448" s="24"/>
    </row>
    <row r="449" spans="1:17" x14ac:dyDescent="0.25">
      <c r="A449" s="204"/>
      <c r="B449" s="24" t="s">
        <v>235</v>
      </c>
      <c r="C449" s="151">
        <v>0</v>
      </c>
      <c r="D449" s="151">
        <v>0</v>
      </c>
      <c r="E449" s="151">
        <v>0</v>
      </c>
      <c r="F449" s="151">
        <v>0</v>
      </c>
      <c r="G449" s="151">
        <v>0</v>
      </c>
      <c r="H449" s="152">
        <v>0</v>
      </c>
      <c r="I449" s="152">
        <v>0</v>
      </c>
      <c r="J449" s="152">
        <v>0</v>
      </c>
      <c r="K449" s="152">
        <v>1</v>
      </c>
      <c r="L449" s="152">
        <v>0</v>
      </c>
      <c r="M449" s="162"/>
      <c r="N449" s="162"/>
      <c r="O449" s="162"/>
      <c r="P449" s="152"/>
      <c r="Q449" s="24"/>
    </row>
    <row r="450" spans="1:17" x14ac:dyDescent="0.25">
      <c r="A450" s="204"/>
      <c r="B450" s="24" t="s">
        <v>276</v>
      </c>
      <c r="C450" s="151">
        <v>0</v>
      </c>
      <c r="D450" s="151">
        <v>0</v>
      </c>
      <c r="E450" s="151">
        <v>0</v>
      </c>
      <c r="F450" s="151">
        <v>0</v>
      </c>
      <c r="G450" s="151">
        <v>0</v>
      </c>
      <c r="H450" s="152">
        <v>0</v>
      </c>
      <c r="I450" s="152">
        <v>0</v>
      </c>
      <c r="J450" s="152">
        <v>0</v>
      </c>
      <c r="K450" s="152">
        <v>1</v>
      </c>
      <c r="L450" s="152">
        <v>0</v>
      </c>
      <c r="M450" s="162"/>
      <c r="N450" s="162"/>
      <c r="O450" s="162"/>
      <c r="P450" s="152"/>
      <c r="Q450" s="24"/>
    </row>
    <row r="451" spans="1:17" x14ac:dyDescent="0.25">
      <c r="A451" s="204"/>
      <c r="B451" s="24" t="s">
        <v>361</v>
      </c>
      <c r="C451" s="151">
        <v>0</v>
      </c>
      <c r="D451" s="151">
        <v>0</v>
      </c>
      <c r="E451" s="151">
        <v>0</v>
      </c>
      <c r="F451" s="151">
        <v>0</v>
      </c>
      <c r="G451" s="151">
        <v>0</v>
      </c>
      <c r="H451" s="152">
        <v>0</v>
      </c>
      <c r="I451" s="152">
        <v>0</v>
      </c>
      <c r="J451" s="152">
        <v>0</v>
      </c>
      <c r="K451" s="152">
        <v>1</v>
      </c>
      <c r="L451" s="152">
        <v>0</v>
      </c>
      <c r="M451" s="162"/>
      <c r="N451" s="162"/>
      <c r="O451" s="162"/>
      <c r="P451" s="152"/>
      <c r="Q451" s="24"/>
    </row>
    <row r="452" spans="1:17" x14ac:dyDescent="0.25">
      <c r="A452" s="204"/>
      <c r="B452" s="24" t="s">
        <v>412</v>
      </c>
      <c r="C452" s="151">
        <v>0</v>
      </c>
      <c r="D452" s="151">
        <v>0</v>
      </c>
      <c r="E452" s="151">
        <v>0</v>
      </c>
      <c r="F452" s="151">
        <v>0</v>
      </c>
      <c r="G452" s="151">
        <v>0</v>
      </c>
      <c r="H452" s="152">
        <v>0</v>
      </c>
      <c r="I452" s="152">
        <v>0</v>
      </c>
      <c r="J452" s="152">
        <v>0</v>
      </c>
      <c r="K452" s="152">
        <v>1</v>
      </c>
      <c r="L452" s="152">
        <v>0</v>
      </c>
      <c r="M452" s="162"/>
      <c r="N452" s="162"/>
      <c r="O452" s="162"/>
      <c r="P452" s="152"/>
      <c r="Q452" s="24"/>
    </row>
    <row r="453" spans="1:17" x14ac:dyDescent="0.25">
      <c r="A453" s="204"/>
      <c r="B453" s="24" t="s">
        <v>107</v>
      </c>
      <c r="C453" s="151">
        <v>0</v>
      </c>
      <c r="D453" s="151">
        <v>0</v>
      </c>
      <c r="E453" s="151">
        <v>0</v>
      </c>
      <c r="F453" s="151">
        <v>0</v>
      </c>
      <c r="G453" s="151">
        <v>0</v>
      </c>
      <c r="H453" s="152">
        <v>0</v>
      </c>
      <c r="I453" s="152">
        <v>0</v>
      </c>
      <c r="J453" s="152">
        <v>0</v>
      </c>
      <c r="K453" s="152">
        <v>1</v>
      </c>
      <c r="L453" s="152">
        <v>0</v>
      </c>
      <c r="M453" s="162"/>
      <c r="N453" s="162"/>
      <c r="O453" s="162"/>
      <c r="P453" s="152"/>
      <c r="Q453" s="24"/>
    </row>
    <row r="454" spans="1:17" x14ac:dyDescent="0.25">
      <c r="A454" s="204"/>
      <c r="B454" s="24" t="s">
        <v>413</v>
      </c>
      <c r="C454" s="151">
        <v>0</v>
      </c>
      <c r="D454" s="151">
        <v>0</v>
      </c>
      <c r="E454" s="151">
        <v>0</v>
      </c>
      <c r="F454" s="151">
        <v>0</v>
      </c>
      <c r="G454" s="151">
        <v>0</v>
      </c>
      <c r="H454" s="152">
        <v>0</v>
      </c>
      <c r="I454" s="152">
        <v>0</v>
      </c>
      <c r="J454" s="152">
        <v>0</v>
      </c>
      <c r="K454" s="152">
        <v>1</v>
      </c>
      <c r="L454" s="152">
        <v>0</v>
      </c>
      <c r="M454" s="162"/>
      <c r="N454" s="162"/>
      <c r="O454" s="162"/>
      <c r="P454" s="152"/>
      <c r="Q454" s="24"/>
    </row>
    <row r="455" spans="1:17" x14ac:dyDescent="0.25">
      <c r="A455" s="204"/>
      <c r="B455" s="24" t="s">
        <v>108</v>
      </c>
      <c r="C455" s="151">
        <v>0</v>
      </c>
      <c r="D455" s="151">
        <v>0</v>
      </c>
      <c r="E455" s="151">
        <v>0</v>
      </c>
      <c r="F455" s="151">
        <v>0</v>
      </c>
      <c r="G455" s="151">
        <v>0</v>
      </c>
      <c r="H455" s="152">
        <v>0</v>
      </c>
      <c r="I455" s="152">
        <v>0</v>
      </c>
      <c r="J455" s="152">
        <v>0</v>
      </c>
      <c r="K455" s="152">
        <v>1</v>
      </c>
      <c r="L455" s="152">
        <v>0</v>
      </c>
      <c r="M455" s="162"/>
      <c r="N455" s="162"/>
      <c r="O455" s="162"/>
      <c r="P455" s="152"/>
      <c r="Q455" s="24"/>
    </row>
    <row r="456" spans="1:17" x14ac:dyDescent="0.25">
      <c r="A456" s="204"/>
      <c r="B456" s="24" t="s">
        <v>202</v>
      </c>
      <c r="C456" s="151">
        <v>0</v>
      </c>
      <c r="D456" s="151">
        <v>0</v>
      </c>
      <c r="E456" s="151">
        <v>0</v>
      </c>
      <c r="F456" s="151">
        <v>0</v>
      </c>
      <c r="G456" s="151">
        <v>0</v>
      </c>
      <c r="H456" s="152">
        <v>0</v>
      </c>
      <c r="I456" s="152">
        <v>0</v>
      </c>
      <c r="J456" s="152">
        <v>0</v>
      </c>
      <c r="K456" s="152">
        <v>1</v>
      </c>
      <c r="L456" s="152">
        <v>0</v>
      </c>
      <c r="M456" s="162"/>
      <c r="N456" s="162"/>
      <c r="O456" s="162"/>
      <c r="P456" s="152"/>
      <c r="Q456" s="24"/>
    </row>
    <row r="457" spans="1:17" x14ac:dyDescent="0.25">
      <c r="A457" s="204"/>
      <c r="B457" s="24" t="s">
        <v>362</v>
      </c>
      <c r="C457" s="151">
        <v>0</v>
      </c>
      <c r="D457" s="151">
        <v>0</v>
      </c>
      <c r="E457" s="151">
        <v>0</v>
      </c>
      <c r="F457" s="151">
        <v>0</v>
      </c>
      <c r="G457" s="151">
        <v>0</v>
      </c>
      <c r="H457" s="152">
        <v>0</v>
      </c>
      <c r="I457" s="152">
        <v>0</v>
      </c>
      <c r="J457" s="152">
        <v>0</v>
      </c>
      <c r="K457" s="152">
        <v>1</v>
      </c>
      <c r="L457" s="152">
        <v>0</v>
      </c>
      <c r="M457" s="162"/>
      <c r="N457" s="162"/>
      <c r="O457" s="162"/>
      <c r="P457" s="152"/>
      <c r="Q457" s="24"/>
    </row>
    <row r="458" spans="1:17" x14ac:dyDescent="0.25">
      <c r="A458" s="204"/>
      <c r="B458" s="24" t="s">
        <v>109</v>
      </c>
      <c r="C458" s="151">
        <v>0</v>
      </c>
      <c r="D458" s="151">
        <v>0</v>
      </c>
      <c r="E458" s="151">
        <v>0</v>
      </c>
      <c r="F458" s="151">
        <v>0</v>
      </c>
      <c r="G458" s="151">
        <v>0</v>
      </c>
      <c r="H458" s="152">
        <v>0</v>
      </c>
      <c r="I458" s="152">
        <v>0</v>
      </c>
      <c r="J458" s="152">
        <v>0</v>
      </c>
      <c r="K458" s="152">
        <v>1</v>
      </c>
      <c r="L458" s="152">
        <v>0</v>
      </c>
      <c r="M458" s="162"/>
      <c r="N458" s="162"/>
      <c r="O458" s="162"/>
      <c r="P458" s="152"/>
      <c r="Q458" s="24"/>
    </row>
    <row r="459" spans="1:17" x14ac:dyDescent="0.25">
      <c r="A459" s="204"/>
      <c r="B459" s="24" t="s">
        <v>363</v>
      </c>
      <c r="C459" s="151">
        <v>0</v>
      </c>
      <c r="D459" s="151">
        <v>0</v>
      </c>
      <c r="E459" s="151">
        <v>0</v>
      </c>
      <c r="F459" s="151">
        <v>0</v>
      </c>
      <c r="G459" s="151">
        <v>0</v>
      </c>
      <c r="H459" s="152">
        <v>0</v>
      </c>
      <c r="I459" s="152">
        <v>0</v>
      </c>
      <c r="J459" s="152">
        <v>0</v>
      </c>
      <c r="K459" s="152">
        <v>1</v>
      </c>
      <c r="L459" s="152">
        <v>0</v>
      </c>
      <c r="M459" s="162"/>
      <c r="N459" s="162"/>
      <c r="O459" s="162"/>
      <c r="P459" s="152"/>
      <c r="Q459" s="24"/>
    </row>
    <row r="460" spans="1:17" x14ac:dyDescent="0.25">
      <c r="A460" s="204"/>
      <c r="B460" s="24" t="s">
        <v>110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2">
        <v>0</v>
      </c>
      <c r="I460" s="152">
        <v>0</v>
      </c>
      <c r="J460" s="152">
        <v>0</v>
      </c>
      <c r="K460" s="152">
        <v>1</v>
      </c>
      <c r="L460" s="152">
        <v>0</v>
      </c>
      <c r="M460" s="162"/>
      <c r="N460" s="162"/>
      <c r="O460" s="162"/>
      <c r="P460" s="152"/>
      <c r="Q460" s="24"/>
    </row>
    <row r="461" spans="1:17" x14ac:dyDescent="0.25">
      <c r="A461" s="204"/>
      <c r="B461" s="24" t="s">
        <v>309</v>
      </c>
      <c r="C461" s="151">
        <v>0</v>
      </c>
      <c r="D461" s="151">
        <v>0</v>
      </c>
      <c r="E461" s="151">
        <v>0</v>
      </c>
      <c r="F461" s="151">
        <v>0</v>
      </c>
      <c r="G461" s="151">
        <v>0</v>
      </c>
      <c r="H461" s="152">
        <v>0</v>
      </c>
      <c r="I461" s="152">
        <v>0</v>
      </c>
      <c r="J461" s="152">
        <v>0</v>
      </c>
      <c r="K461" s="152">
        <v>1</v>
      </c>
      <c r="L461" s="152">
        <v>0</v>
      </c>
      <c r="M461" s="162"/>
      <c r="N461" s="162"/>
      <c r="O461" s="162"/>
      <c r="P461" s="152"/>
      <c r="Q461" s="24"/>
    </row>
    <row r="462" spans="1:17" x14ac:dyDescent="0.25">
      <c r="A462" s="204"/>
      <c r="B462" s="24" t="s">
        <v>310</v>
      </c>
      <c r="C462" s="151">
        <v>0</v>
      </c>
      <c r="D462" s="151">
        <v>0</v>
      </c>
      <c r="E462" s="151">
        <v>0</v>
      </c>
      <c r="F462" s="151">
        <v>0</v>
      </c>
      <c r="G462" s="151">
        <v>0</v>
      </c>
      <c r="H462" s="152">
        <v>0</v>
      </c>
      <c r="I462" s="152">
        <v>0</v>
      </c>
      <c r="J462" s="152">
        <v>0</v>
      </c>
      <c r="K462" s="152">
        <v>1</v>
      </c>
      <c r="L462" s="152">
        <v>0</v>
      </c>
      <c r="M462" s="162"/>
      <c r="N462" s="162"/>
      <c r="O462" s="162"/>
      <c r="P462" s="152"/>
      <c r="Q462" s="24"/>
    </row>
    <row r="463" spans="1:17" x14ac:dyDescent="0.25">
      <c r="A463" s="204"/>
      <c r="B463" s="24" t="s">
        <v>492</v>
      </c>
      <c r="C463" s="151">
        <v>0</v>
      </c>
      <c r="D463" s="151">
        <v>0</v>
      </c>
      <c r="E463" s="151">
        <v>0</v>
      </c>
      <c r="F463" s="151">
        <v>0</v>
      </c>
      <c r="G463" s="151">
        <v>0</v>
      </c>
      <c r="H463" s="152">
        <v>0</v>
      </c>
      <c r="I463" s="152">
        <v>0</v>
      </c>
      <c r="J463" s="152">
        <v>0</v>
      </c>
      <c r="K463" s="152">
        <v>1</v>
      </c>
      <c r="L463" s="152">
        <v>0</v>
      </c>
      <c r="M463" s="162"/>
      <c r="N463" s="24"/>
      <c r="O463" s="162"/>
      <c r="P463" s="152"/>
      <c r="Q463" s="24"/>
    </row>
    <row r="464" spans="1:17" x14ac:dyDescent="0.25">
      <c r="A464" s="204"/>
      <c r="B464" s="24" t="s">
        <v>236</v>
      </c>
      <c r="C464" s="151">
        <v>0</v>
      </c>
      <c r="D464" s="151">
        <v>0</v>
      </c>
      <c r="E464" s="151">
        <v>0</v>
      </c>
      <c r="F464" s="151">
        <v>0</v>
      </c>
      <c r="G464" s="151">
        <v>0</v>
      </c>
      <c r="H464" s="152">
        <v>0</v>
      </c>
      <c r="I464" s="152">
        <v>0</v>
      </c>
      <c r="J464" s="152">
        <v>0</v>
      </c>
      <c r="K464" s="152">
        <v>1</v>
      </c>
      <c r="L464" s="152">
        <v>0</v>
      </c>
      <c r="M464" s="162"/>
      <c r="N464" s="162"/>
      <c r="O464" s="162"/>
      <c r="P464" s="152"/>
      <c r="Q464" s="24"/>
    </row>
    <row r="465" spans="1:17" x14ac:dyDescent="0.25">
      <c r="A465" s="204"/>
      <c r="B465" s="24" t="s">
        <v>544</v>
      </c>
      <c r="C465" s="151">
        <v>0</v>
      </c>
      <c r="D465" s="151">
        <v>0</v>
      </c>
      <c r="E465" s="151">
        <v>0</v>
      </c>
      <c r="F465" s="151">
        <v>0</v>
      </c>
      <c r="G465" s="151">
        <v>0</v>
      </c>
      <c r="H465" s="152">
        <v>0</v>
      </c>
      <c r="I465" s="152">
        <v>0</v>
      </c>
      <c r="J465" s="152">
        <v>0</v>
      </c>
      <c r="K465" s="152">
        <v>1</v>
      </c>
      <c r="L465" s="152">
        <v>0</v>
      </c>
      <c r="M465" s="162"/>
      <c r="N465" s="162"/>
      <c r="O465" s="162"/>
      <c r="P465" s="152"/>
      <c r="Q465" s="24"/>
    </row>
    <row r="466" spans="1:17" x14ac:dyDescent="0.25">
      <c r="A466" s="204"/>
      <c r="B466" s="24" t="s">
        <v>111</v>
      </c>
      <c r="C466" s="151">
        <v>2983.35</v>
      </c>
      <c r="D466" s="151">
        <v>1.23</v>
      </c>
      <c r="E466" s="151">
        <v>0.27</v>
      </c>
      <c r="F466" s="151">
        <v>0.05</v>
      </c>
      <c r="G466" s="151">
        <v>0</v>
      </c>
      <c r="H466" s="152">
        <v>0</v>
      </c>
      <c r="I466" s="152">
        <v>0</v>
      </c>
      <c r="J466" s="152">
        <v>0</v>
      </c>
      <c r="K466" s="152">
        <v>1</v>
      </c>
      <c r="L466" s="152">
        <v>0</v>
      </c>
      <c r="M466" s="162"/>
      <c r="N466" s="162"/>
      <c r="O466" s="162"/>
      <c r="P466" s="152"/>
      <c r="Q466" s="24"/>
    </row>
    <row r="467" spans="1:17" x14ac:dyDescent="0.25">
      <c r="A467" s="204"/>
      <c r="B467" s="24" t="s">
        <v>112</v>
      </c>
      <c r="C467" s="151">
        <v>8.15</v>
      </c>
      <c r="D467" s="151">
        <v>1.85</v>
      </c>
      <c r="E467" s="151">
        <v>0.1</v>
      </c>
      <c r="F467" s="151">
        <v>0.81</v>
      </c>
      <c r="G467" s="151">
        <v>0</v>
      </c>
      <c r="H467" s="152">
        <v>0</v>
      </c>
      <c r="I467" s="152">
        <v>0</v>
      </c>
      <c r="J467" s="152">
        <v>0</v>
      </c>
      <c r="K467" s="152">
        <v>1</v>
      </c>
      <c r="L467" s="152">
        <v>0</v>
      </c>
      <c r="M467" s="162"/>
      <c r="N467" s="162"/>
      <c r="O467" s="162"/>
      <c r="P467" s="152"/>
      <c r="Q467" s="24"/>
    </row>
    <row r="468" spans="1:17" x14ac:dyDescent="0.25">
      <c r="A468" s="204"/>
      <c r="B468" s="24" t="s">
        <v>493</v>
      </c>
      <c r="C468" s="151">
        <v>0</v>
      </c>
      <c r="D468" s="151">
        <v>0</v>
      </c>
      <c r="E468" s="151">
        <v>0</v>
      </c>
      <c r="F468" s="151">
        <v>0</v>
      </c>
      <c r="G468" s="151">
        <v>0</v>
      </c>
      <c r="H468" s="152">
        <v>0</v>
      </c>
      <c r="I468" s="152">
        <v>0</v>
      </c>
      <c r="J468" s="152">
        <v>0</v>
      </c>
      <c r="K468" s="152">
        <v>1</v>
      </c>
      <c r="L468" s="152">
        <v>0</v>
      </c>
      <c r="M468" s="162"/>
      <c r="N468" s="24"/>
      <c r="O468" s="162"/>
      <c r="P468" s="152"/>
      <c r="Q468" s="24"/>
    </row>
    <row r="469" spans="1:17" x14ac:dyDescent="0.25">
      <c r="A469" s="204"/>
      <c r="B469" s="24" t="s">
        <v>278</v>
      </c>
      <c r="C469" s="151">
        <v>0</v>
      </c>
      <c r="D469" s="151">
        <v>0</v>
      </c>
      <c r="E469" s="151">
        <v>0</v>
      </c>
      <c r="F469" s="151">
        <v>0</v>
      </c>
      <c r="G469" s="151">
        <v>0</v>
      </c>
      <c r="H469" s="152">
        <v>0</v>
      </c>
      <c r="I469" s="152">
        <v>0</v>
      </c>
      <c r="J469" s="152">
        <v>0</v>
      </c>
      <c r="K469" s="152">
        <v>1</v>
      </c>
      <c r="L469" s="152">
        <v>0</v>
      </c>
      <c r="M469" s="162"/>
      <c r="N469" s="162"/>
      <c r="O469" s="162"/>
      <c r="P469" s="152"/>
      <c r="Q469" s="24"/>
    </row>
    <row r="470" spans="1:17" x14ac:dyDescent="0.25">
      <c r="A470" s="204"/>
      <c r="B470" s="24" t="s">
        <v>494</v>
      </c>
      <c r="C470" s="151">
        <v>0</v>
      </c>
      <c r="D470" s="151">
        <v>0</v>
      </c>
      <c r="E470" s="151">
        <v>0</v>
      </c>
      <c r="F470" s="151">
        <v>0</v>
      </c>
      <c r="G470" s="151">
        <v>0</v>
      </c>
      <c r="H470" s="152">
        <v>0</v>
      </c>
      <c r="I470" s="152">
        <v>0</v>
      </c>
      <c r="J470" s="152">
        <v>0</v>
      </c>
      <c r="K470" s="152">
        <v>1</v>
      </c>
      <c r="L470" s="152">
        <v>0</v>
      </c>
      <c r="M470" s="162"/>
      <c r="N470" s="24"/>
      <c r="O470" s="162"/>
      <c r="P470" s="152"/>
      <c r="Q470" s="24"/>
    </row>
    <row r="471" spans="1:17" x14ac:dyDescent="0.25">
      <c r="A471" s="204"/>
      <c r="B471" s="24" t="s">
        <v>414</v>
      </c>
      <c r="C471" s="151">
        <v>0</v>
      </c>
      <c r="D471" s="151">
        <v>0</v>
      </c>
      <c r="E471" s="151">
        <v>0</v>
      </c>
      <c r="F471" s="151">
        <v>0</v>
      </c>
      <c r="G471" s="151">
        <v>0</v>
      </c>
      <c r="H471" s="152">
        <v>0</v>
      </c>
      <c r="I471" s="152">
        <v>0</v>
      </c>
      <c r="J471" s="152">
        <v>0</v>
      </c>
      <c r="K471" s="152">
        <v>1</v>
      </c>
      <c r="L471" s="152">
        <v>0</v>
      </c>
      <c r="M471" s="162"/>
      <c r="N471" s="24"/>
      <c r="O471" s="162"/>
      <c r="P471" s="152"/>
      <c r="Q471" s="24"/>
    </row>
    <row r="472" spans="1:17" x14ac:dyDescent="0.25">
      <c r="A472" s="204"/>
      <c r="B472" s="24" t="s">
        <v>415</v>
      </c>
      <c r="C472" s="151">
        <v>0</v>
      </c>
      <c r="D472" s="151">
        <v>0</v>
      </c>
      <c r="E472" s="151">
        <v>0</v>
      </c>
      <c r="F472" s="151">
        <v>0</v>
      </c>
      <c r="G472" s="151">
        <v>0</v>
      </c>
      <c r="H472" s="152">
        <v>0</v>
      </c>
      <c r="I472" s="152">
        <v>0</v>
      </c>
      <c r="J472" s="152">
        <v>0</v>
      </c>
      <c r="K472" s="152">
        <v>1</v>
      </c>
      <c r="L472" s="152">
        <v>0</v>
      </c>
      <c r="M472" s="162"/>
      <c r="N472" s="24"/>
      <c r="O472" s="162"/>
      <c r="P472" s="152"/>
      <c r="Q472" s="24"/>
    </row>
    <row r="473" spans="1:17" x14ac:dyDescent="0.25">
      <c r="A473" s="204"/>
      <c r="B473" s="24" t="s">
        <v>237</v>
      </c>
      <c r="C473" s="151">
        <v>0</v>
      </c>
      <c r="D473" s="151">
        <v>0</v>
      </c>
      <c r="E473" s="151">
        <v>0</v>
      </c>
      <c r="F473" s="151">
        <v>0</v>
      </c>
      <c r="G473" s="151">
        <v>0</v>
      </c>
      <c r="H473" s="152">
        <v>0</v>
      </c>
      <c r="I473" s="152">
        <v>0</v>
      </c>
      <c r="J473" s="152">
        <v>0</v>
      </c>
      <c r="K473" s="152">
        <v>1</v>
      </c>
      <c r="L473" s="152">
        <v>0</v>
      </c>
      <c r="M473" s="162"/>
      <c r="N473" s="24"/>
      <c r="O473" s="162"/>
      <c r="P473" s="152"/>
      <c r="Q473" s="24"/>
    </row>
    <row r="474" spans="1:17" x14ac:dyDescent="0.25">
      <c r="A474" s="204"/>
      <c r="B474" s="24" t="s">
        <v>118</v>
      </c>
      <c r="C474" s="151">
        <v>0</v>
      </c>
      <c r="D474" s="151">
        <v>0</v>
      </c>
      <c r="E474" s="151">
        <v>0</v>
      </c>
      <c r="F474" s="151">
        <v>0</v>
      </c>
      <c r="G474" s="151">
        <v>0</v>
      </c>
      <c r="H474" s="152">
        <v>0</v>
      </c>
      <c r="I474" s="152">
        <v>0</v>
      </c>
      <c r="J474" s="152">
        <v>0</v>
      </c>
      <c r="K474" s="152">
        <v>1</v>
      </c>
      <c r="L474" s="152">
        <v>0</v>
      </c>
      <c r="M474" s="162"/>
      <c r="N474" s="24"/>
      <c r="O474" s="162"/>
      <c r="P474" s="152"/>
      <c r="Q474" s="24"/>
    </row>
    <row r="475" spans="1:17" x14ac:dyDescent="0.25">
      <c r="A475" s="204"/>
      <c r="B475" s="24" t="s">
        <v>185</v>
      </c>
      <c r="C475" s="151">
        <v>0</v>
      </c>
      <c r="D475" s="151">
        <v>0</v>
      </c>
      <c r="E475" s="151">
        <v>0</v>
      </c>
      <c r="F475" s="151">
        <v>0</v>
      </c>
      <c r="G475" s="151">
        <v>0</v>
      </c>
      <c r="H475" s="152">
        <v>0</v>
      </c>
      <c r="I475" s="152">
        <v>0</v>
      </c>
      <c r="J475" s="152">
        <v>0</v>
      </c>
      <c r="K475" s="152">
        <v>1</v>
      </c>
      <c r="L475" s="152">
        <v>0</v>
      </c>
      <c r="M475" s="162"/>
      <c r="N475" s="24"/>
      <c r="O475" s="162"/>
      <c r="P475" s="152"/>
      <c r="Q475" s="24"/>
    </row>
    <row r="476" spans="1:17" x14ac:dyDescent="0.25">
      <c r="A476" s="204"/>
      <c r="B476" s="24" t="s">
        <v>119</v>
      </c>
      <c r="C476" s="151">
        <v>0</v>
      </c>
      <c r="D476" s="151">
        <v>0</v>
      </c>
      <c r="E476" s="151">
        <v>0</v>
      </c>
      <c r="F476" s="151">
        <v>0</v>
      </c>
      <c r="G476" s="151">
        <v>0</v>
      </c>
      <c r="H476" s="152">
        <v>0</v>
      </c>
      <c r="I476" s="152">
        <v>0</v>
      </c>
      <c r="J476" s="152">
        <v>0</v>
      </c>
      <c r="K476" s="152">
        <v>1</v>
      </c>
      <c r="L476" s="152">
        <v>0</v>
      </c>
      <c r="M476" s="162"/>
      <c r="N476" s="24"/>
      <c r="O476" s="162"/>
      <c r="P476" s="152"/>
      <c r="Q476" s="24"/>
    </row>
    <row r="477" spans="1:17" x14ac:dyDescent="0.25">
      <c r="A477" s="204"/>
      <c r="B477" s="24" t="s">
        <v>459</v>
      </c>
      <c r="C477" s="151">
        <v>0</v>
      </c>
      <c r="D477" s="151">
        <v>0</v>
      </c>
      <c r="E477" s="151">
        <v>0</v>
      </c>
      <c r="F477" s="151">
        <v>0</v>
      </c>
      <c r="G477" s="151">
        <v>0</v>
      </c>
      <c r="H477" s="152">
        <v>0</v>
      </c>
      <c r="I477" s="152">
        <v>0</v>
      </c>
      <c r="J477" s="152">
        <v>0</v>
      </c>
      <c r="K477" s="152">
        <v>1</v>
      </c>
      <c r="L477" s="152">
        <v>0</v>
      </c>
      <c r="M477" s="162"/>
      <c r="N477" s="162"/>
      <c r="O477" s="162"/>
      <c r="P477" s="152"/>
      <c r="Q477" s="24"/>
    </row>
    <row r="478" spans="1:17" x14ac:dyDescent="0.25">
      <c r="A478" s="204"/>
      <c r="B478" s="24" t="s">
        <v>279</v>
      </c>
      <c r="C478" s="151">
        <v>0</v>
      </c>
      <c r="D478" s="151">
        <v>0</v>
      </c>
      <c r="E478" s="151">
        <v>0</v>
      </c>
      <c r="F478" s="151">
        <v>0</v>
      </c>
      <c r="G478" s="151">
        <v>0</v>
      </c>
      <c r="H478" s="152">
        <v>0</v>
      </c>
      <c r="I478" s="152">
        <v>0</v>
      </c>
      <c r="J478" s="152">
        <v>0</v>
      </c>
      <c r="K478" s="152">
        <v>1</v>
      </c>
      <c r="L478" s="152">
        <v>0</v>
      </c>
      <c r="M478" s="162"/>
      <c r="N478" s="24"/>
      <c r="O478" s="162"/>
      <c r="P478" s="152"/>
      <c r="Q478" s="24"/>
    </row>
    <row r="479" spans="1:17" x14ac:dyDescent="0.25">
      <c r="A479" s="204"/>
      <c r="B479" s="24" t="s">
        <v>495</v>
      </c>
      <c r="C479" s="151">
        <v>0</v>
      </c>
      <c r="D479" s="151">
        <v>0</v>
      </c>
      <c r="E479" s="151">
        <v>0</v>
      </c>
      <c r="F479" s="151">
        <v>0</v>
      </c>
      <c r="G479" s="151">
        <v>0</v>
      </c>
      <c r="H479" s="152">
        <v>0</v>
      </c>
      <c r="I479" s="152">
        <v>0</v>
      </c>
      <c r="J479" s="152">
        <v>0</v>
      </c>
      <c r="K479" s="152">
        <v>1</v>
      </c>
      <c r="L479" s="152">
        <v>0</v>
      </c>
      <c r="M479" s="162"/>
      <c r="N479" s="24"/>
      <c r="O479" s="162"/>
      <c r="P479" s="152"/>
      <c r="Q479" s="24"/>
    </row>
    <row r="480" spans="1:17" x14ac:dyDescent="0.25">
      <c r="A480" s="204"/>
      <c r="B480" s="24" t="s">
        <v>416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2">
        <v>0</v>
      </c>
      <c r="I480" s="152">
        <v>0</v>
      </c>
      <c r="J480" s="152">
        <v>0</v>
      </c>
      <c r="K480" s="152">
        <v>1</v>
      </c>
      <c r="L480" s="152">
        <v>0</v>
      </c>
      <c r="M480" s="162"/>
      <c r="N480" s="24"/>
      <c r="O480" s="162"/>
      <c r="P480" s="152"/>
      <c r="Q480" s="24"/>
    </row>
    <row r="481" spans="1:17" x14ac:dyDescent="0.25">
      <c r="A481" s="204"/>
      <c r="B481" s="24" t="s">
        <v>366</v>
      </c>
      <c r="C481" s="151">
        <v>0</v>
      </c>
      <c r="D481" s="151">
        <v>0</v>
      </c>
      <c r="E481" s="151">
        <v>0</v>
      </c>
      <c r="F481" s="151">
        <v>0</v>
      </c>
      <c r="G481" s="151">
        <v>0</v>
      </c>
      <c r="H481" s="152">
        <v>0</v>
      </c>
      <c r="I481" s="152">
        <v>0</v>
      </c>
      <c r="J481" s="152">
        <v>0</v>
      </c>
      <c r="K481" s="152">
        <v>1</v>
      </c>
      <c r="L481" s="152">
        <v>0</v>
      </c>
      <c r="M481" s="162"/>
      <c r="N481" s="24"/>
      <c r="O481" s="162"/>
      <c r="P481" s="152"/>
      <c r="Q481" s="24"/>
    </row>
    <row r="482" spans="1:17" x14ac:dyDescent="0.25">
      <c r="A482" s="204"/>
      <c r="B482" s="24" t="s">
        <v>496</v>
      </c>
      <c r="C482" s="151">
        <v>0</v>
      </c>
      <c r="D482" s="151">
        <v>0</v>
      </c>
      <c r="E482" s="151">
        <v>0</v>
      </c>
      <c r="F482" s="151">
        <v>0</v>
      </c>
      <c r="G482" s="151">
        <v>0</v>
      </c>
      <c r="H482" s="152">
        <v>0</v>
      </c>
      <c r="I482" s="152">
        <v>0</v>
      </c>
      <c r="J482" s="152">
        <v>0</v>
      </c>
      <c r="K482" s="152">
        <v>1</v>
      </c>
      <c r="L482" s="152">
        <v>0</v>
      </c>
      <c r="M482" s="162"/>
      <c r="N482" s="24"/>
      <c r="O482" s="162"/>
      <c r="P482" s="152"/>
      <c r="Q482" s="24"/>
    </row>
    <row r="483" spans="1:17" x14ac:dyDescent="0.25">
      <c r="A483" s="204"/>
      <c r="B483" s="24" t="s">
        <v>122</v>
      </c>
      <c r="C483" s="151">
        <v>0</v>
      </c>
      <c r="D483" s="151">
        <v>0</v>
      </c>
      <c r="E483" s="151">
        <v>0</v>
      </c>
      <c r="F483" s="151">
        <v>0</v>
      </c>
      <c r="G483" s="151">
        <v>0</v>
      </c>
      <c r="H483" s="152">
        <v>0</v>
      </c>
      <c r="I483" s="152">
        <v>0</v>
      </c>
      <c r="J483" s="152">
        <v>0</v>
      </c>
      <c r="K483" s="152">
        <v>1</v>
      </c>
      <c r="L483" s="152">
        <v>0</v>
      </c>
      <c r="M483" s="162"/>
      <c r="N483" s="24"/>
      <c r="O483" s="162"/>
      <c r="P483" s="152"/>
      <c r="Q483" s="24"/>
    </row>
    <row r="484" spans="1:17" x14ac:dyDescent="0.25">
      <c r="A484" s="204"/>
      <c r="B484" s="24" t="s">
        <v>367</v>
      </c>
      <c r="C484" s="151">
        <v>0</v>
      </c>
      <c r="D484" s="151">
        <v>0</v>
      </c>
      <c r="E484" s="151">
        <v>0</v>
      </c>
      <c r="F484" s="151">
        <v>0</v>
      </c>
      <c r="G484" s="151">
        <v>0</v>
      </c>
      <c r="H484" s="152">
        <v>0</v>
      </c>
      <c r="I484" s="152">
        <v>0</v>
      </c>
      <c r="J484" s="152">
        <v>0</v>
      </c>
      <c r="K484" s="152">
        <v>1</v>
      </c>
      <c r="L484" s="152">
        <v>0</v>
      </c>
      <c r="M484" s="162"/>
      <c r="N484" s="162"/>
      <c r="O484" s="162"/>
      <c r="P484" s="152"/>
      <c r="Q484" s="24"/>
    </row>
    <row r="485" spans="1:17" x14ac:dyDescent="0.25">
      <c r="A485" s="204"/>
      <c r="B485" s="24" t="s">
        <v>123</v>
      </c>
      <c r="C485" s="151">
        <v>0</v>
      </c>
      <c r="D485" s="151">
        <v>0</v>
      </c>
      <c r="E485" s="151">
        <v>0</v>
      </c>
      <c r="F485" s="151">
        <v>0</v>
      </c>
      <c r="G485" s="151">
        <v>0</v>
      </c>
      <c r="H485" s="152">
        <v>0</v>
      </c>
      <c r="I485" s="152">
        <v>0</v>
      </c>
      <c r="J485" s="152">
        <v>0</v>
      </c>
      <c r="K485" s="152">
        <v>1</v>
      </c>
      <c r="L485" s="152">
        <v>0</v>
      </c>
      <c r="M485" s="162"/>
      <c r="N485" s="162"/>
      <c r="O485" s="162"/>
      <c r="P485" s="152"/>
      <c r="Q485" s="24"/>
    </row>
    <row r="486" spans="1:17" x14ac:dyDescent="0.25">
      <c r="A486" s="204"/>
      <c r="B486" s="24" t="s">
        <v>124</v>
      </c>
      <c r="C486" s="151">
        <v>0</v>
      </c>
      <c r="D486" s="151">
        <v>0</v>
      </c>
      <c r="E486" s="151">
        <v>0</v>
      </c>
      <c r="F486" s="151">
        <v>0</v>
      </c>
      <c r="G486" s="151">
        <v>0</v>
      </c>
      <c r="H486" s="152">
        <v>0</v>
      </c>
      <c r="I486" s="152">
        <v>0</v>
      </c>
      <c r="J486" s="152">
        <v>0</v>
      </c>
      <c r="K486" s="152">
        <v>1</v>
      </c>
      <c r="L486" s="152">
        <v>0</v>
      </c>
      <c r="M486" s="162"/>
      <c r="N486" s="162"/>
      <c r="O486" s="162"/>
      <c r="P486" s="152"/>
      <c r="Q486" s="24"/>
    </row>
    <row r="487" spans="1:17" x14ac:dyDescent="0.25">
      <c r="A487" s="204"/>
      <c r="B487" s="24" t="s">
        <v>125</v>
      </c>
      <c r="C487" s="151">
        <v>0</v>
      </c>
      <c r="D487" s="151">
        <v>0</v>
      </c>
      <c r="E487" s="151">
        <v>0</v>
      </c>
      <c r="F487" s="151">
        <v>0</v>
      </c>
      <c r="G487" s="151">
        <v>0</v>
      </c>
      <c r="H487" s="152">
        <v>0</v>
      </c>
      <c r="I487" s="152">
        <v>0</v>
      </c>
      <c r="J487" s="152">
        <v>0</v>
      </c>
      <c r="K487" s="152">
        <v>1</v>
      </c>
      <c r="L487" s="152">
        <v>0</v>
      </c>
      <c r="M487" s="162"/>
      <c r="N487" s="24"/>
      <c r="O487" s="162"/>
      <c r="P487" s="152"/>
      <c r="Q487" s="24"/>
    </row>
    <row r="488" spans="1:17" x14ac:dyDescent="0.25">
      <c r="A488" s="204"/>
      <c r="B488" s="24" t="s">
        <v>623</v>
      </c>
      <c r="C488" s="151">
        <v>0</v>
      </c>
      <c r="D488" s="151">
        <v>0</v>
      </c>
      <c r="E488" s="151">
        <v>0</v>
      </c>
      <c r="F488" s="151">
        <v>0</v>
      </c>
      <c r="G488" s="151">
        <v>0</v>
      </c>
      <c r="H488" s="152">
        <v>0</v>
      </c>
      <c r="I488" s="152">
        <v>0</v>
      </c>
      <c r="J488" s="152">
        <v>0</v>
      </c>
      <c r="K488" s="152">
        <v>1</v>
      </c>
      <c r="L488" s="152">
        <v>0</v>
      </c>
      <c r="M488" s="162"/>
      <c r="N488" s="24"/>
      <c r="O488" s="162"/>
      <c r="P488" s="152"/>
      <c r="Q488" s="24"/>
    </row>
    <row r="489" spans="1:17" x14ac:dyDescent="0.25">
      <c r="A489" s="204"/>
      <c r="B489" s="24" t="s">
        <v>368</v>
      </c>
      <c r="C489" s="151">
        <v>0</v>
      </c>
      <c r="D489" s="151">
        <v>0</v>
      </c>
      <c r="E489" s="151">
        <v>0</v>
      </c>
      <c r="F489" s="151">
        <v>0</v>
      </c>
      <c r="G489" s="151">
        <v>0</v>
      </c>
      <c r="H489" s="152">
        <v>0</v>
      </c>
      <c r="I489" s="152">
        <v>0</v>
      </c>
      <c r="J489" s="152">
        <v>0</v>
      </c>
      <c r="K489" s="152">
        <v>1</v>
      </c>
      <c r="L489" s="152">
        <v>0</v>
      </c>
      <c r="M489" s="162"/>
      <c r="N489" s="24"/>
      <c r="O489" s="162"/>
      <c r="P489" s="152"/>
      <c r="Q489" s="24"/>
    </row>
    <row r="490" spans="1:17" x14ac:dyDescent="0.25">
      <c r="A490" s="204"/>
      <c r="B490" s="24" t="s">
        <v>127</v>
      </c>
      <c r="C490" s="151">
        <v>0</v>
      </c>
      <c r="D490" s="151">
        <v>0</v>
      </c>
      <c r="E490" s="151">
        <v>0</v>
      </c>
      <c r="F490" s="151">
        <v>0</v>
      </c>
      <c r="G490" s="151">
        <v>0</v>
      </c>
      <c r="H490" s="152">
        <v>0</v>
      </c>
      <c r="I490" s="152">
        <v>0</v>
      </c>
      <c r="J490" s="152">
        <v>0</v>
      </c>
      <c r="K490" s="152">
        <v>1</v>
      </c>
      <c r="L490" s="152">
        <v>0</v>
      </c>
      <c r="M490" s="162"/>
      <c r="N490" s="24"/>
      <c r="O490" s="162"/>
      <c r="P490" s="152"/>
      <c r="Q490" s="24"/>
    </row>
    <row r="491" spans="1:17" x14ac:dyDescent="0.25">
      <c r="A491" s="204"/>
      <c r="B491" s="24" t="s">
        <v>186</v>
      </c>
      <c r="C491" s="151">
        <v>0</v>
      </c>
      <c r="D491" s="151">
        <v>0</v>
      </c>
      <c r="E491" s="151">
        <v>0</v>
      </c>
      <c r="F491" s="151">
        <v>0</v>
      </c>
      <c r="G491" s="151">
        <v>0</v>
      </c>
      <c r="H491" s="152">
        <v>0</v>
      </c>
      <c r="I491" s="152">
        <v>0</v>
      </c>
      <c r="J491" s="152">
        <v>0</v>
      </c>
      <c r="K491" s="152">
        <v>1</v>
      </c>
      <c r="L491" s="152">
        <v>0</v>
      </c>
      <c r="M491" s="162"/>
      <c r="N491" s="24"/>
      <c r="O491" s="162"/>
      <c r="P491" s="152"/>
      <c r="Q491" s="24"/>
    </row>
    <row r="492" spans="1:17" x14ac:dyDescent="0.25">
      <c r="A492" s="204"/>
      <c r="B492" s="24" t="s">
        <v>187</v>
      </c>
      <c r="C492" s="151">
        <v>0</v>
      </c>
      <c r="D492" s="151">
        <v>0</v>
      </c>
      <c r="E492" s="151">
        <v>0</v>
      </c>
      <c r="F492" s="151">
        <v>0</v>
      </c>
      <c r="G492" s="151">
        <v>0</v>
      </c>
      <c r="H492" s="152">
        <v>0</v>
      </c>
      <c r="I492" s="152">
        <v>0</v>
      </c>
      <c r="J492" s="152">
        <v>0</v>
      </c>
      <c r="K492" s="152">
        <v>1</v>
      </c>
      <c r="L492" s="152">
        <v>0</v>
      </c>
      <c r="M492" s="162"/>
      <c r="N492" s="24"/>
      <c r="O492" s="162"/>
      <c r="P492" s="152"/>
      <c r="Q492" s="24"/>
    </row>
    <row r="493" spans="1:17" x14ac:dyDescent="0.25">
      <c r="A493" s="204"/>
      <c r="B493" s="24" t="s">
        <v>681</v>
      </c>
      <c r="C493" s="151">
        <v>0</v>
      </c>
      <c r="D493" s="151">
        <v>0</v>
      </c>
      <c r="E493" s="151">
        <v>0</v>
      </c>
      <c r="F493" s="151">
        <v>0</v>
      </c>
      <c r="G493" s="151">
        <v>0</v>
      </c>
      <c r="H493" s="152">
        <v>0</v>
      </c>
      <c r="I493" s="152">
        <v>0</v>
      </c>
      <c r="J493" s="152">
        <v>0</v>
      </c>
      <c r="K493" s="152">
        <v>1</v>
      </c>
      <c r="L493" s="152">
        <v>0</v>
      </c>
      <c r="M493" s="162"/>
      <c r="N493" s="24"/>
      <c r="O493" s="162"/>
      <c r="P493" s="152"/>
      <c r="Q493" s="24"/>
    </row>
    <row r="494" spans="1:17" x14ac:dyDescent="0.25">
      <c r="A494" s="204"/>
      <c r="B494" s="24" t="s">
        <v>682</v>
      </c>
      <c r="C494" s="151">
        <v>0</v>
      </c>
      <c r="D494" s="151">
        <v>0</v>
      </c>
      <c r="E494" s="151">
        <v>0</v>
      </c>
      <c r="F494" s="151">
        <v>0</v>
      </c>
      <c r="G494" s="151">
        <v>0</v>
      </c>
      <c r="H494" s="152">
        <v>0</v>
      </c>
      <c r="I494" s="152">
        <v>0</v>
      </c>
      <c r="J494" s="152">
        <v>0</v>
      </c>
      <c r="K494" s="152">
        <v>1</v>
      </c>
      <c r="L494" s="152">
        <v>0</v>
      </c>
      <c r="M494" s="162"/>
      <c r="N494" s="24"/>
      <c r="O494" s="162"/>
      <c r="P494" s="152"/>
      <c r="Q494" s="24"/>
    </row>
    <row r="495" spans="1:17" x14ac:dyDescent="0.25">
      <c r="A495" s="204"/>
      <c r="B495" s="24" t="s">
        <v>683</v>
      </c>
      <c r="C495" s="151">
        <v>0</v>
      </c>
      <c r="D495" s="151">
        <v>0</v>
      </c>
      <c r="E495" s="151">
        <v>0</v>
      </c>
      <c r="F495" s="151">
        <v>0</v>
      </c>
      <c r="G495" s="151">
        <v>0</v>
      </c>
      <c r="H495" s="152">
        <v>0</v>
      </c>
      <c r="I495" s="152">
        <v>0</v>
      </c>
      <c r="J495" s="152">
        <v>0</v>
      </c>
      <c r="K495" s="152">
        <v>1</v>
      </c>
      <c r="L495" s="152">
        <v>0</v>
      </c>
      <c r="M495" s="162"/>
      <c r="N495" s="24"/>
      <c r="O495" s="162"/>
      <c r="P495" s="152"/>
      <c r="Q495" s="24"/>
    </row>
    <row r="496" spans="1:17" x14ac:dyDescent="0.25">
      <c r="A496" s="204"/>
      <c r="B496" s="24" t="s">
        <v>684</v>
      </c>
      <c r="C496" s="151">
        <v>0</v>
      </c>
      <c r="D496" s="151">
        <v>0</v>
      </c>
      <c r="E496" s="151">
        <v>0</v>
      </c>
      <c r="F496" s="151">
        <v>0</v>
      </c>
      <c r="G496" s="151">
        <v>0</v>
      </c>
      <c r="H496" s="152">
        <v>0</v>
      </c>
      <c r="I496" s="152">
        <v>0</v>
      </c>
      <c r="J496" s="152">
        <v>0</v>
      </c>
      <c r="K496" s="152">
        <v>1</v>
      </c>
      <c r="L496" s="152">
        <v>0</v>
      </c>
      <c r="M496" s="162"/>
      <c r="N496" s="24"/>
      <c r="O496" s="162"/>
      <c r="P496" s="152"/>
      <c r="Q496" s="24"/>
    </row>
    <row r="497" spans="1:17" x14ac:dyDescent="0.25">
      <c r="A497" s="204"/>
      <c r="B497" s="24" t="s">
        <v>369</v>
      </c>
      <c r="C497" s="151">
        <v>0</v>
      </c>
      <c r="D497" s="151">
        <v>0</v>
      </c>
      <c r="E497" s="151">
        <v>0</v>
      </c>
      <c r="F497" s="151">
        <v>0</v>
      </c>
      <c r="G497" s="151">
        <v>0</v>
      </c>
      <c r="H497" s="152">
        <v>0</v>
      </c>
      <c r="I497" s="152">
        <v>0</v>
      </c>
      <c r="J497" s="152">
        <v>0</v>
      </c>
      <c r="K497" s="152">
        <v>1</v>
      </c>
      <c r="L497" s="152">
        <v>0</v>
      </c>
      <c r="M497" s="162"/>
      <c r="N497" s="24"/>
      <c r="O497" s="162"/>
      <c r="P497" s="152"/>
      <c r="Q497" s="24"/>
    </row>
    <row r="498" spans="1:17" x14ac:dyDescent="0.25">
      <c r="A498" s="204"/>
      <c r="B498" s="24" t="s">
        <v>370</v>
      </c>
      <c r="C498" s="151">
        <v>0</v>
      </c>
      <c r="D498" s="151">
        <v>0</v>
      </c>
      <c r="E498" s="151">
        <v>0</v>
      </c>
      <c r="F498" s="151">
        <v>0</v>
      </c>
      <c r="G498" s="151">
        <v>0</v>
      </c>
      <c r="H498" s="152">
        <v>0</v>
      </c>
      <c r="I498" s="152">
        <v>0</v>
      </c>
      <c r="J498" s="152">
        <v>0</v>
      </c>
      <c r="K498" s="152">
        <v>1</v>
      </c>
      <c r="L498" s="152">
        <v>0</v>
      </c>
      <c r="M498" s="162"/>
      <c r="N498" s="24"/>
      <c r="O498" s="162"/>
      <c r="P498" s="152"/>
      <c r="Q498" s="24"/>
    </row>
    <row r="499" spans="1:17" x14ac:dyDescent="0.25">
      <c r="A499" s="204"/>
      <c r="B499" s="24" t="s">
        <v>545</v>
      </c>
      <c r="C499" s="151">
        <v>0</v>
      </c>
      <c r="D499" s="151">
        <v>0</v>
      </c>
      <c r="E499" s="151">
        <v>0</v>
      </c>
      <c r="F499" s="151">
        <v>0</v>
      </c>
      <c r="G499" s="151">
        <v>0</v>
      </c>
      <c r="H499" s="152">
        <v>0</v>
      </c>
      <c r="I499" s="152">
        <v>0</v>
      </c>
      <c r="J499" s="152">
        <v>0</v>
      </c>
      <c r="K499" s="152">
        <v>1</v>
      </c>
      <c r="L499" s="152">
        <v>0</v>
      </c>
      <c r="M499" s="162"/>
      <c r="N499" s="24"/>
      <c r="O499" s="162"/>
      <c r="P499" s="152"/>
      <c r="Q499" s="24"/>
    </row>
    <row r="500" spans="1:17" x14ac:dyDescent="0.25">
      <c r="A500" s="204"/>
      <c r="B500" s="24" t="s">
        <v>497</v>
      </c>
      <c r="C500" s="151">
        <v>0</v>
      </c>
      <c r="D500" s="151">
        <v>0</v>
      </c>
      <c r="E500" s="151">
        <v>0</v>
      </c>
      <c r="F500" s="151">
        <v>0</v>
      </c>
      <c r="G500" s="151">
        <v>0</v>
      </c>
      <c r="H500" s="152">
        <v>0</v>
      </c>
      <c r="I500" s="152">
        <v>0</v>
      </c>
      <c r="J500" s="152">
        <v>0</v>
      </c>
      <c r="K500" s="152">
        <v>1</v>
      </c>
      <c r="L500" s="152">
        <v>0</v>
      </c>
      <c r="M500" s="162"/>
      <c r="N500" s="24"/>
      <c r="O500" s="162"/>
      <c r="P500" s="152"/>
      <c r="Q500" s="24"/>
    </row>
    <row r="501" spans="1:17" x14ac:dyDescent="0.25">
      <c r="A501" s="204"/>
      <c r="B501" s="24" t="s">
        <v>625</v>
      </c>
      <c r="C501" s="151">
        <v>0</v>
      </c>
      <c r="D501" s="151">
        <v>0</v>
      </c>
      <c r="E501" s="151">
        <v>0</v>
      </c>
      <c r="F501" s="151">
        <v>0</v>
      </c>
      <c r="G501" s="151">
        <v>0</v>
      </c>
      <c r="H501" s="152">
        <v>0</v>
      </c>
      <c r="I501" s="152">
        <v>0</v>
      </c>
      <c r="J501" s="152">
        <v>0</v>
      </c>
      <c r="K501" s="152">
        <v>1</v>
      </c>
      <c r="L501" s="152">
        <v>0</v>
      </c>
      <c r="M501" s="162"/>
      <c r="N501" s="24"/>
      <c r="O501" s="162"/>
      <c r="P501" s="152"/>
      <c r="Q501" s="24"/>
    </row>
    <row r="502" spans="1:17" x14ac:dyDescent="0.25">
      <c r="A502" s="204"/>
      <c r="B502" s="24" t="s">
        <v>128</v>
      </c>
      <c r="C502" s="151">
        <v>0</v>
      </c>
      <c r="D502" s="151">
        <v>0</v>
      </c>
      <c r="E502" s="151">
        <v>0</v>
      </c>
      <c r="F502" s="151">
        <v>0</v>
      </c>
      <c r="G502" s="151">
        <v>0</v>
      </c>
      <c r="H502" s="152">
        <v>0</v>
      </c>
      <c r="I502" s="152">
        <v>0</v>
      </c>
      <c r="J502" s="152">
        <v>0</v>
      </c>
      <c r="K502" s="152">
        <v>1</v>
      </c>
      <c r="L502" s="152">
        <v>0</v>
      </c>
      <c r="M502" s="162"/>
      <c r="N502" s="24"/>
      <c r="O502" s="162"/>
      <c r="P502" s="152"/>
      <c r="Q502" s="24"/>
    </row>
    <row r="503" spans="1:17" x14ac:dyDescent="0.25">
      <c r="A503" s="204"/>
      <c r="B503" s="24" t="s">
        <v>371</v>
      </c>
      <c r="C503" s="151">
        <v>0</v>
      </c>
      <c r="D503" s="151">
        <v>0</v>
      </c>
      <c r="E503" s="151">
        <v>0</v>
      </c>
      <c r="F503" s="151">
        <v>0</v>
      </c>
      <c r="G503" s="151">
        <v>0</v>
      </c>
      <c r="H503" s="152">
        <v>0</v>
      </c>
      <c r="I503" s="152">
        <v>0</v>
      </c>
      <c r="J503" s="152">
        <v>0</v>
      </c>
      <c r="K503" s="152">
        <v>1</v>
      </c>
      <c r="L503" s="152">
        <v>0</v>
      </c>
      <c r="M503" s="162"/>
      <c r="N503" s="24"/>
      <c r="O503" s="162"/>
      <c r="P503" s="152"/>
      <c r="Q503" s="24"/>
    </row>
    <row r="504" spans="1:17" x14ac:dyDescent="0.25">
      <c r="A504" s="204"/>
      <c r="B504" s="24" t="s">
        <v>311</v>
      </c>
      <c r="C504" s="151">
        <v>0</v>
      </c>
      <c r="D504" s="151">
        <v>0</v>
      </c>
      <c r="E504" s="151">
        <v>0</v>
      </c>
      <c r="F504" s="151">
        <v>0</v>
      </c>
      <c r="G504" s="151">
        <v>0</v>
      </c>
      <c r="H504" s="152">
        <v>0</v>
      </c>
      <c r="I504" s="152">
        <v>0</v>
      </c>
      <c r="J504" s="152">
        <v>0</v>
      </c>
      <c r="K504" s="152">
        <v>1</v>
      </c>
      <c r="L504" s="152">
        <v>0</v>
      </c>
      <c r="M504" s="162"/>
      <c r="N504" s="24"/>
      <c r="O504" s="162"/>
      <c r="P504" s="152"/>
      <c r="Q504" s="24"/>
    </row>
    <row r="505" spans="1:17" x14ac:dyDescent="0.25">
      <c r="A505" s="204"/>
      <c r="B505" s="24" t="s">
        <v>417</v>
      </c>
      <c r="C505" s="151">
        <v>0</v>
      </c>
      <c r="D505" s="151">
        <v>0</v>
      </c>
      <c r="E505" s="151">
        <v>0</v>
      </c>
      <c r="F505" s="151">
        <v>0</v>
      </c>
      <c r="G505" s="151">
        <v>0</v>
      </c>
      <c r="H505" s="152">
        <v>0</v>
      </c>
      <c r="I505" s="152">
        <v>0</v>
      </c>
      <c r="J505" s="152">
        <v>0</v>
      </c>
      <c r="K505" s="152">
        <v>1</v>
      </c>
      <c r="L505" s="152">
        <v>0</v>
      </c>
      <c r="M505" s="162"/>
      <c r="N505" s="24"/>
      <c r="O505" s="162"/>
      <c r="P505" s="152"/>
      <c r="Q505" s="24"/>
    </row>
    <row r="506" spans="1:17" x14ac:dyDescent="0.25">
      <c r="A506" s="204"/>
      <c r="B506" s="24" t="s">
        <v>461</v>
      </c>
      <c r="C506" s="151">
        <v>0</v>
      </c>
      <c r="D506" s="151">
        <v>0</v>
      </c>
      <c r="E506" s="151">
        <v>0</v>
      </c>
      <c r="F506" s="151">
        <v>0</v>
      </c>
      <c r="G506" s="151">
        <v>0</v>
      </c>
      <c r="H506" s="152">
        <v>0</v>
      </c>
      <c r="I506" s="152">
        <v>0</v>
      </c>
      <c r="J506" s="152">
        <v>0</v>
      </c>
      <c r="K506" s="152">
        <v>1</v>
      </c>
      <c r="L506" s="152">
        <v>0</v>
      </c>
      <c r="M506" s="162"/>
      <c r="N506" s="24"/>
      <c r="O506" s="162"/>
      <c r="P506" s="152"/>
      <c r="Q506" s="24"/>
    </row>
    <row r="507" spans="1:17" x14ac:dyDescent="0.25">
      <c r="A507" s="204"/>
      <c r="B507" s="24" t="s">
        <v>418</v>
      </c>
      <c r="C507" s="151">
        <v>0</v>
      </c>
      <c r="D507" s="151">
        <v>0</v>
      </c>
      <c r="E507" s="151">
        <v>0</v>
      </c>
      <c r="F507" s="151">
        <v>0</v>
      </c>
      <c r="G507" s="151">
        <v>0</v>
      </c>
      <c r="H507" s="152">
        <v>0</v>
      </c>
      <c r="I507" s="152">
        <v>0</v>
      </c>
      <c r="J507" s="152">
        <v>0</v>
      </c>
      <c r="K507" s="152">
        <v>1</v>
      </c>
      <c r="L507" s="152">
        <v>0</v>
      </c>
      <c r="M507" s="162"/>
      <c r="N507" s="24"/>
      <c r="O507" s="162"/>
      <c r="P507" s="152"/>
      <c r="Q507" s="24"/>
    </row>
    <row r="508" spans="1:17" x14ac:dyDescent="0.25">
      <c r="A508" s="204"/>
      <c r="B508" s="24" t="s">
        <v>462</v>
      </c>
      <c r="C508" s="151">
        <v>0</v>
      </c>
      <c r="D508" s="151">
        <v>0</v>
      </c>
      <c r="E508" s="151">
        <v>0</v>
      </c>
      <c r="F508" s="151">
        <v>0</v>
      </c>
      <c r="G508" s="151">
        <v>0</v>
      </c>
      <c r="H508" s="152">
        <v>0</v>
      </c>
      <c r="I508" s="152">
        <v>0</v>
      </c>
      <c r="J508" s="152">
        <v>0</v>
      </c>
      <c r="K508" s="152">
        <v>1</v>
      </c>
      <c r="L508" s="152">
        <v>0</v>
      </c>
      <c r="M508" s="162"/>
      <c r="N508" s="162"/>
      <c r="O508" s="162"/>
      <c r="P508" s="152"/>
      <c r="Q508" s="24"/>
    </row>
    <row r="509" spans="1:17" x14ac:dyDescent="0.25">
      <c r="A509" s="204"/>
      <c r="B509" s="24" t="s">
        <v>431</v>
      </c>
      <c r="C509" s="151">
        <v>0</v>
      </c>
      <c r="D509" s="151">
        <v>0</v>
      </c>
      <c r="E509" s="151">
        <v>0</v>
      </c>
      <c r="F509" s="151">
        <v>0</v>
      </c>
      <c r="G509" s="151">
        <v>0</v>
      </c>
      <c r="H509" s="152">
        <v>0</v>
      </c>
      <c r="I509" s="152">
        <v>0</v>
      </c>
      <c r="J509" s="152">
        <v>0</v>
      </c>
      <c r="K509" s="152">
        <v>1</v>
      </c>
      <c r="L509" s="152">
        <v>0</v>
      </c>
      <c r="M509" s="162"/>
      <c r="N509" s="24"/>
      <c r="O509" s="162"/>
      <c r="P509" s="152"/>
      <c r="Q509" s="24"/>
    </row>
    <row r="510" spans="1:17" x14ac:dyDescent="0.25">
      <c r="A510" s="204"/>
      <c r="B510" s="24" t="s">
        <v>372</v>
      </c>
      <c r="C510" s="151">
        <v>0</v>
      </c>
      <c r="D510" s="151">
        <v>0</v>
      </c>
      <c r="E510" s="151">
        <v>0</v>
      </c>
      <c r="F510" s="151">
        <v>0</v>
      </c>
      <c r="G510" s="151">
        <v>0</v>
      </c>
      <c r="H510" s="152">
        <v>0</v>
      </c>
      <c r="I510" s="152">
        <v>0</v>
      </c>
      <c r="J510" s="152">
        <v>0</v>
      </c>
      <c r="K510" s="152">
        <v>1</v>
      </c>
      <c r="L510" s="152">
        <v>0</v>
      </c>
      <c r="M510" s="162"/>
      <c r="N510" s="24"/>
      <c r="O510" s="162"/>
      <c r="P510" s="152"/>
      <c r="Q510" s="24"/>
    </row>
    <row r="511" spans="1:17" x14ac:dyDescent="0.25">
      <c r="A511" s="204"/>
      <c r="B511" s="24" t="s">
        <v>546</v>
      </c>
      <c r="C511" s="151">
        <v>0</v>
      </c>
      <c r="D511" s="151">
        <v>0</v>
      </c>
      <c r="E511" s="151">
        <v>0</v>
      </c>
      <c r="F511" s="151">
        <v>0</v>
      </c>
      <c r="G511" s="151">
        <v>0</v>
      </c>
      <c r="H511" s="152">
        <v>0</v>
      </c>
      <c r="I511" s="152">
        <v>0</v>
      </c>
      <c r="J511" s="152">
        <v>0</v>
      </c>
      <c r="K511" s="152">
        <v>1</v>
      </c>
      <c r="L511" s="152">
        <v>0</v>
      </c>
      <c r="M511" s="162"/>
      <c r="N511" s="24"/>
      <c r="O511" s="162"/>
      <c r="P511" s="152"/>
      <c r="Q511" s="24"/>
    </row>
    <row r="512" spans="1:17" x14ac:dyDescent="0.25">
      <c r="A512" s="204"/>
      <c r="B512" s="24" t="s">
        <v>547</v>
      </c>
      <c r="C512" s="151">
        <v>0</v>
      </c>
      <c r="D512" s="151">
        <v>0</v>
      </c>
      <c r="E512" s="151">
        <v>0</v>
      </c>
      <c r="F512" s="151">
        <v>0</v>
      </c>
      <c r="G512" s="151">
        <v>0</v>
      </c>
      <c r="H512" s="152">
        <v>0</v>
      </c>
      <c r="I512" s="152">
        <v>0</v>
      </c>
      <c r="J512" s="152">
        <v>0</v>
      </c>
      <c r="K512" s="152">
        <v>1</v>
      </c>
      <c r="L512" s="152">
        <v>0</v>
      </c>
      <c r="M512" s="162"/>
      <c r="N512" s="24"/>
      <c r="O512" s="162"/>
      <c r="P512" s="152"/>
      <c r="Q512" s="24"/>
    </row>
    <row r="513" spans="1:17" x14ac:dyDescent="0.25">
      <c r="A513" s="204"/>
      <c r="B513" s="24" t="s">
        <v>312</v>
      </c>
      <c r="C513" s="151">
        <v>0</v>
      </c>
      <c r="D513" s="151">
        <v>0</v>
      </c>
      <c r="E513" s="151">
        <v>0</v>
      </c>
      <c r="F513" s="151">
        <v>0</v>
      </c>
      <c r="G513" s="151">
        <v>0</v>
      </c>
      <c r="H513" s="152">
        <v>0</v>
      </c>
      <c r="I513" s="152">
        <v>0</v>
      </c>
      <c r="J513" s="152">
        <v>0</v>
      </c>
      <c r="K513" s="152">
        <v>1</v>
      </c>
      <c r="L513" s="152">
        <v>0</v>
      </c>
      <c r="M513" s="162"/>
      <c r="N513" s="24"/>
      <c r="O513" s="162"/>
      <c r="P513" s="152"/>
      <c r="Q513" s="24"/>
    </row>
    <row r="514" spans="1:17" x14ac:dyDescent="0.25">
      <c r="A514" s="204"/>
      <c r="B514" s="24" t="s">
        <v>203</v>
      </c>
      <c r="C514" s="151">
        <v>0</v>
      </c>
      <c r="D514" s="151">
        <v>0</v>
      </c>
      <c r="E514" s="151">
        <v>0</v>
      </c>
      <c r="F514" s="151">
        <v>0</v>
      </c>
      <c r="G514" s="151">
        <v>0</v>
      </c>
      <c r="H514" s="152">
        <v>0</v>
      </c>
      <c r="I514" s="152">
        <v>0</v>
      </c>
      <c r="J514" s="152">
        <v>0</v>
      </c>
      <c r="K514" s="152">
        <v>1</v>
      </c>
      <c r="L514" s="152">
        <v>0</v>
      </c>
      <c r="M514" s="162"/>
      <c r="N514" s="24"/>
      <c r="O514" s="162"/>
      <c r="P514" s="152"/>
      <c r="Q514" s="24"/>
    </row>
    <row r="515" spans="1:17" x14ac:dyDescent="0.25">
      <c r="A515" s="204"/>
      <c r="B515" s="24" t="s">
        <v>419</v>
      </c>
      <c r="C515" s="151">
        <v>0</v>
      </c>
      <c r="D515" s="151">
        <v>0</v>
      </c>
      <c r="E515" s="151">
        <v>0</v>
      </c>
      <c r="F515" s="151">
        <v>0</v>
      </c>
      <c r="G515" s="151">
        <v>0</v>
      </c>
      <c r="H515" s="152">
        <v>0</v>
      </c>
      <c r="I515" s="152">
        <v>0</v>
      </c>
      <c r="J515" s="152">
        <v>0</v>
      </c>
      <c r="K515" s="152">
        <v>1</v>
      </c>
      <c r="L515" s="152">
        <v>0</v>
      </c>
      <c r="M515" s="162"/>
      <c r="N515" s="24"/>
      <c r="O515" s="162"/>
      <c r="P515" s="152"/>
      <c r="Q515" s="24"/>
    </row>
    <row r="516" spans="1:17" x14ac:dyDescent="0.25">
      <c r="A516" s="204"/>
      <c r="B516" s="24" t="s">
        <v>549</v>
      </c>
      <c r="C516" s="151">
        <v>0</v>
      </c>
      <c r="D516" s="151">
        <v>0</v>
      </c>
      <c r="E516" s="151">
        <v>0</v>
      </c>
      <c r="F516" s="151">
        <v>0</v>
      </c>
      <c r="G516" s="151">
        <v>0</v>
      </c>
      <c r="H516" s="152">
        <v>0</v>
      </c>
      <c r="I516" s="152">
        <v>0</v>
      </c>
      <c r="J516" s="152">
        <v>0</v>
      </c>
      <c r="K516" s="152">
        <v>1</v>
      </c>
      <c r="L516" s="152">
        <v>0</v>
      </c>
      <c r="M516" s="162"/>
      <c r="N516" s="162"/>
      <c r="O516" s="162"/>
      <c r="P516" s="152"/>
      <c r="Q516" s="24"/>
    </row>
    <row r="517" spans="1:17" x14ac:dyDescent="0.25">
      <c r="A517" s="204"/>
      <c r="B517" s="24" t="s">
        <v>463</v>
      </c>
      <c r="C517" s="151">
        <v>0</v>
      </c>
      <c r="D517" s="151">
        <v>0</v>
      </c>
      <c r="E517" s="151">
        <v>0</v>
      </c>
      <c r="F517" s="151">
        <v>0</v>
      </c>
      <c r="G517" s="151">
        <v>0</v>
      </c>
      <c r="H517" s="152">
        <v>0</v>
      </c>
      <c r="I517" s="152">
        <v>0</v>
      </c>
      <c r="J517" s="152">
        <v>0</v>
      </c>
      <c r="K517" s="152">
        <v>1</v>
      </c>
      <c r="L517" s="152">
        <v>0</v>
      </c>
      <c r="M517" s="162"/>
      <c r="N517" s="162"/>
      <c r="O517" s="162"/>
      <c r="P517" s="152"/>
      <c r="Q517" s="24"/>
    </row>
    <row r="518" spans="1:17" x14ac:dyDescent="0.25">
      <c r="A518" s="204"/>
      <c r="B518" s="24" t="s">
        <v>464</v>
      </c>
      <c r="C518" s="151">
        <v>0</v>
      </c>
      <c r="D518" s="151">
        <v>0</v>
      </c>
      <c r="E518" s="151">
        <v>0</v>
      </c>
      <c r="F518" s="151">
        <v>0</v>
      </c>
      <c r="G518" s="151">
        <v>0</v>
      </c>
      <c r="H518" s="152">
        <v>0</v>
      </c>
      <c r="I518" s="152">
        <v>0</v>
      </c>
      <c r="J518" s="152">
        <v>0</v>
      </c>
      <c r="K518" s="152">
        <v>1</v>
      </c>
      <c r="L518" s="152">
        <v>0</v>
      </c>
      <c r="M518" s="162"/>
      <c r="N518" s="162"/>
      <c r="O518" s="162"/>
      <c r="P518" s="152"/>
      <c r="Q518" s="24"/>
    </row>
    <row r="519" spans="1:17" x14ac:dyDescent="0.25">
      <c r="A519" s="204"/>
      <c r="B519" s="24" t="s">
        <v>420</v>
      </c>
      <c r="C519" s="151">
        <v>0</v>
      </c>
      <c r="D519" s="151">
        <v>0</v>
      </c>
      <c r="E519" s="151">
        <v>0</v>
      </c>
      <c r="F519" s="151">
        <v>0</v>
      </c>
      <c r="G519" s="151">
        <v>0</v>
      </c>
      <c r="H519" s="152">
        <v>0</v>
      </c>
      <c r="I519" s="152">
        <v>0</v>
      </c>
      <c r="J519" s="152">
        <v>0</v>
      </c>
      <c r="K519" s="152">
        <v>1</v>
      </c>
      <c r="L519" s="152">
        <v>0</v>
      </c>
      <c r="M519" s="162"/>
      <c r="N519" s="24"/>
      <c r="O519" s="162"/>
      <c r="P519" s="152"/>
      <c r="Q519" s="24"/>
    </row>
    <row r="520" spans="1:17" x14ac:dyDescent="0.25">
      <c r="A520" s="204"/>
      <c r="B520" s="24" t="s">
        <v>240</v>
      </c>
      <c r="C520" s="151">
        <v>0</v>
      </c>
      <c r="D520" s="151">
        <v>0</v>
      </c>
      <c r="E520" s="151">
        <v>0</v>
      </c>
      <c r="F520" s="151">
        <v>0</v>
      </c>
      <c r="G520" s="151">
        <v>0</v>
      </c>
      <c r="H520" s="152">
        <v>0</v>
      </c>
      <c r="I520" s="152">
        <v>0</v>
      </c>
      <c r="J520" s="152">
        <v>0</v>
      </c>
      <c r="K520" s="152">
        <v>1</v>
      </c>
      <c r="L520" s="152">
        <v>0</v>
      </c>
      <c r="M520" s="162"/>
      <c r="N520" s="24"/>
      <c r="O520" s="162"/>
      <c r="P520" s="152"/>
      <c r="Q520" s="24"/>
    </row>
    <row r="521" spans="1:17" x14ac:dyDescent="0.25">
      <c r="A521" s="204"/>
      <c r="B521" s="24" t="s">
        <v>627</v>
      </c>
      <c r="C521" s="151">
        <v>0</v>
      </c>
      <c r="D521" s="151">
        <v>0</v>
      </c>
      <c r="E521" s="151">
        <v>0</v>
      </c>
      <c r="F521" s="151">
        <v>0</v>
      </c>
      <c r="G521" s="151">
        <v>0</v>
      </c>
      <c r="H521" s="152">
        <v>0</v>
      </c>
      <c r="I521" s="152">
        <v>0</v>
      </c>
      <c r="J521" s="152">
        <v>0</v>
      </c>
      <c r="K521" s="152">
        <v>1</v>
      </c>
      <c r="L521" s="152">
        <v>0</v>
      </c>
      <c r="M521" s="162"/>
      <c r="N521" s="24"/>
      <c r="O521" s="162"/>
      <c r="P521" s="152"/>
      <c r="Q521" s="24"/>
    </row>
    <row r="522" spans="1:17" x14ac:dyDescent="0.25">
      <c r="A522" s="204"/>
      <c r="B522" s="24" t="s">
        <v>421</v>
      </c>
      <c r="C522" s="151">
        <v>0</v>
      </c>
      <c r="D522" s="151">
        <v>0</v>
      </c>
      <c r="E522" s="151">
        <v>0</v>
      </c>
      <c r="F522" s="151">
        <v>0</v>
      </c>
      <c r="G522" s="151">
        <v>0</v>
      </c>
      <c r="H522" s="152">
        <v>0</v>
      </c>
      <c r="I522" s="152">
        <v>0</v>
      </c>
      <c r="J522" s="152">
        <v>0</v>
      </c>
      <c r="K522" s="152">
        <v>1</v>
      </c>
      <c r="L522" s="152">
        <v>0</v>
      </c>
      <c r="M522" s="162"/>
      <c r="N522" s="24"/>
      <c r="O522" s="162"/>
      <c r="P522" s="152"/>
      <c r="Q522" s="24"/>
    </row>
    <row r="523" spans="1:17" x14ac:dyDescent="0.25">
      <c r="A523" s="204"/>
      <c r="B523" s="24" t="s">
        <v>204</v>
      </c>
      <c r="C523" s="151">
        <v>0</v>
      </c>
      <c r="D523" s="151">
        <v>0</v>
      </c>
      <c r="E523" s="151">
        <v>0</v>
      </c>
      <c r="F523" s="151">
        <v>0</v>
      </c>
      <c r="G523" s="151">
        <v>0</v>
      </c>
      <c r="H523" s="152">
        <v>0</v>
      </c>
      <c r="I523" s="152">
        <v>0</v>
      </c>
      <c r="J523" s="152">
        <v>0</v>
      </c>
      <c r="K523" s="152">
        <v>1</v>
      </c>
      <c r="L523" s="152">
        <v>0</v>
      </c>
      <c r="M523" s="162"/>
      <c r="N523" s="24"/>
      <c r="O523" s="162"/>
      <c r="P523" s="152"/>
      <c r="Q523" s="24"/>
    </row>
    <row r="524" spans="1:17" x14ac:dyDescent="0.25">
      <c r="A524" s="204"/>
      <c r="B524" s="24" t="s">
        <v>373</v>
      </c>
      <c r="C524" s="151">
        <v>0</v>
      </c>
      <c r="D524" s="151">
        <v>0</v>
      </c>
      <c r="E524" s="151">
        <v>0</v>
      </c>
      <c r="F524" s="151">
        <v>0</v>
      </c>
      <c r="G524" s="151">
        <v>0</v>
      </c>
      <c r="H524" s="152">
        <v>0</v>
      </c>
      <c r="I524" s="152">
        <v>0</v>
      </c>
      <c r="J524" s="152">
        <v>0</v>
      </c>
      <c r="K524" s="152">
        <v>1</v>
      </c>
      <c r="L524" s="152">
        <v>0</v>
      </c>
      <c r="M524" s="162"/>
      <c r="N524" s="24"/>
      <c r="O524" s="162"/>
      <c r="P524" s="152"/>
      <c r="Q524" s="24"/>
    </row>
    <row r="525" spans="1:17" x14ac:dyDescent="0.25">
      <c r="A525" s="204"/>
      <c r="B525" s="24" t="s">
        <v>130</v>
      </c>
      <c r="C525" s="151">
        <v>0</v>
      </c>
      <c r="D525" s="151">
        <v>0</v>
      </c>
      <c r="E525" s="151">
        <v>0</v>
      </c>
      <c r="F525" s="151">
        <v>0</v>
      </c>
      <c r="G525" s="151">
        <v>0</v>
      </c>
      <c r="H525" s="152">
        <v>0</v>
      </c>
      <c r="I525" s="152">
        <v>0</v>
      </c>
      <c r="J525" s="152">
        <v>0</v>
      </c>
      <c r="K525" s="152">
        <v>1</v>
      </c>
      <c r="L525" s="152">
        <v>0</v>
      </c>
      <c r="M525" s="162"/>
      <c r="N525" s="24"/>
      <c r="O525" s="162"/>
      <c r="P525" s="152"/>
      <c r="Q525" s="24"/>
    </row>
    <row r="526" spans="1:17" x14ac:dyDescent="0.25">
      <c r="A526" s="204"/>
      <c r="B526" s="24" t="s">
        <v>498</v>
      </c>
      <c r="C526" s="151">
        <v>0</v>
      </c>
      <c r="D526" s="151">
        <v>0</v>
      </c>
      <c r="E526" s="151">
        <v>0</v>
      </c>
      <c r="F526" s="151">
        <v>0</v>
      </c>
      <c r="G526" s="151">
        <v>0</v>
      </c>
      <c r="H526" s="152">
        <v>0</v>
      </c>
      <c r="I526" s="152">
        <v>0</v>
      </c>
      <c r="J526" s="152">
        <v>0</v>
      </c>
      <c r="K526" s="152">
        <v>1</v>
      </c>
      <c r="L526" s="152">
        <v>0</v>
      </c>
      <c r="M526" s="162"/>
      <c r="N526" s="24"/>
      <c r="O526" s="162"/>
      <c r="P526" s="152"/>
      <c r="Q526" s="24"/>
    </row>
    <row r="527" spans="1:17" x14ac:dyDescent="0.25">
      <c r="A527" s="204"/>
      <c r="B527" s="24" t="s">
        <v>499</v>
      </c>
      <c r="C527" s="151">
        <v>0</v>
      </c>
      <c r="D527" s="151">
        <v>0</v>
      </c>
      <c r="E527" s="151">
        <v>0</v>
      </c>
      <c r="F527" s="151">
        <v>0</v>
      </c>
      <c r="G527" s="151">
        <v>0</v>
      </c>
      <c r="H527" s="152">
        <v>0</v>
      </c>
      <c r="I527" s="152">
        <v>0</v>
      </c>
      <c r="J527" s="152">
        <v>0</v>
      </c>
      <c r="K527" s="152">
        <v>1</v>
      </c>
      <c r="L527" s="152">
        <v>0</v>
      </c>
      <c r="M527" s="162"/>
      <c r="N527" s="24"/>
      <c r="O527" s="162"/>
      <c r="P527" s="152"/>
      <c r="Q527" s="24"/>
    </row>
    <row r="528" spans="1:17" x14ac:dyDescent="0.25">
      <c r="A528" s="204"/>
      <c r="B528" s="24" t="s">
        <v>374</v>
      </c>
      <c r="C528" s="151">
        <v>0</v>
      </c>
      <c r="D528" s="151">
        <v>0</v>
      </c>
      <c r="E528" s="151">
        <v>0</v>
      </c>
      <c r="F528" s="151">
        <v>0</v>
      </c>
      <c r="G528" s="151">
        <v>0</v>
      </c>
      <c r="H528" s="152">
        <v>0</v>
      </c>
      <c r="I528" s="152">
        <v>0</v>
      </c>
      <c r="J528" s="152">
        <v>0</v>
      </c>
      <c r="K528" s="152">
        <v>1</v>
      </c>
      <c r="L528" s="152">
        <v>0</v>
      </c>
      <c r="M528" s="162"/>
      <c r="N528" s="162"/>
      <c r="O528" s="162"/>
      <c r="P528" s="152"/>
      <c r="Q528" s="24"/>
    </row>
    <row r="529" spans="1:17" x14ac:dyDescent="0.25">
      <c r="A529" s="204"/>
      <c r="B529" s="24" t="s">
        <v>281</v>
      </c>
      <c r="C529" s="151">
        <v>0</v>
      </c>
      <c r="D529" s="151">
        <v>0</v>
      </c>
      <c r="E529" s="151">
        <v>0</v>
      </c>
      <c r="F529" s="151">
        <v>0</v>
      </c>
      <c r="G529" s="151">
        <v>0</v>
      </c>
      <c r="H529" s="152">
        <v>0</v>
      </c>
      <c r="I529" s="152">
        <v>0</v>
      </c>
      <c r="J529" s="152">
        <v>0</v>
      </c>
      <c r="K529" s="152">
        <v>1</v>
      </c>
      <c r="L529" s="152">
        <v>0</v>
      </c>
      <c r="M529" s="162"/>
      <c r="N529" s="162"/>
      <c r="O529" s="162"/>
      <c r="P529" s="152"/>
      <c r="Q529" s="24"/>
    </row>
    <row r="530" spans="1:17" x14ac:dyDescent="0.25">
      <c r="A530" s="204"/>
      <c r="B530" s="24" t="s">
        <v>131</v>
      </c>
      <c r="C530" s="151">
        <v>0</v>
      </c>
      <c r="D530" s="151">
        <v>0</v>
      </c>
      <c r="E530" s="151">
        <v>0</v>
      </c>
      <c r="F530" s="151">
        <v>0</v>
      </c>
      <c r="G530" s="151">
        <v>0</v>
      </c>
      <c r="H530" s="152">
        <v>0</v>
      </c>
      <c r="I530" s="152">
        <v>0</v>
      </c>
      <c r="J530" s="152">
        <v>0</v>
      </c>
      <c r="K530" s="152">
        <v>1</v>
      </c>
      <c r="L530" s="152">
        <v>0</v>
      </c>
      <c r="M530" s="162"/>
      <c r="N530" s="24"/>
      <c r="O530" s="162"/>
      <c r="P530" s="152"/>
      <c r="Q530" s="24"/>
    </row>
    <row r="531" spans="1:17" x14ac:dyDescent="0.25">
      <c r="A531" s="204"/>
      <c r="B531" s="24" t="s">
        <v>205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2">
        <v>0</v>
      </c>
      <c r="I531" s="152">
        <v>0</v>
      </c>
      <c r="J531" s="152">
        <v>0</v>
      </c>
      <c r="K531" s="152">
        <v>1</v>
      </c>
      <c r="L531" s="152">
        <v>0</v>
      </c>
      <c r="M531" s="162"/>
      <c r="N531" s="24"/>
      <c r="O531" s="162"/>
      <c r="P531" s="152"/>
      <c r="Q531" s="24"/>
    </row>
    <row r="532" spans="1:17" x14ac:dyDescent="0.25">
      <c r="A532" s="204"/>
      <c r="B532" s="24" t="s">
        <v>375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2">
        <v>0</v>
      </c>
      <c r="I532" s="152">
        <v>0</v>
      </c>
      <c r="J532" s="152">
        <v>0</v>
      </c>
      <c r="K532" s="152">
        <v>1</v>
      </c>
      <c r="L532" s="152">
        <v>0</v>
      </c>
      <c r="M532" s="162"/>
      <c r="N532" s="24"/>
      <c r="O532" s="162"/>
      <c r="P532" s="152"/>
      <c r="Q532" s="24"/>
    </row>
    <row r="533" spans="1:17" x14ac:dyDescent="0.25">
      <c r="A533" s="204"/>
      <c r="B533" s="24" t="s">
        <v>241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2">
        <v>0</v>
      </c>
      <c r="I533" s="152">
        <v>0</v>
      </c>
      <c r="J533" s="152">
        <v>0</v>
      </c>
      <c r="K533" s="152">
        <v>1</v>
      </c>
      <c r="L533" s="152">
        <v>0</v>
      </c>
      <c r="M533" s="162"/>
      <c r="N533" s="24"/>
      <c r="O533" s="162"/>
      <c r="P533" s="152"/>
      <c r="Q533" s="24"/>
    </row>
    <row r="534" spans="1:17" x14ac:dyDescent="0.25">
      <c r="A534" s="204"/>
      <c r="B534" s="24" t="s">
        <v>465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2">
        <v>0</v>
      </c>
      <c r="I534" s="152">
        <v>0</v>
      </c>
      <c r="J534" s="152">
        <v>0</v>
      </c>
      <c r="K534" s="152">
        <v>1</v>
      </c>
      <c r="L534" s="152">
        <v>0</v>
      </c>
      <c r="M534" s="162"/>
      <c r="N534" s="24"/>
      <c r="O534" s="162"/>
      <c r="P534" s="152"/>
      <c r="Q534" s="24"/>
    </row>
    <row r="535" spans="1:17" x14ac:dyDescent="0.25">
      <c r="A535" s="204"/>
      <c r="B535" s="24" t="s">
        <v>466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2">
        <v>0</v>
      </c>
      <c r="I535" s="152">
        <v>0</v>
      </c>
      <c r="J535" s="152">
        <v>0</v>
      </c>
      <c r="K535" s="152">
        <v>1</v>
      </c>
      <c r="L535" s="152">
        <v>0</v>
      </c>
      <c r="M535" s="162"/>
      <c r="N535" s="24"/>
      <c r="O535" s="162"/>
      <c r="P535" s="152"/>
      <c r="Q535" s="24"/>
    </row>
    <row r="536" spans="1:17" x14ac:dyDescent="0.25">
      <c r="A536" s="204"/>
      <c r="B536" s="24" t="s">
        <v>243</v>
      </c>
      <c r="C536" s="151">
        <v>0</v>
      </c>
      <c r="D536" s="151">
        <v>0</v>
      </c>
      <c r="E536" s="151">
        <v>0</v>
      </c>
      <c r="F536" s="151">
        <v>0</v>
      </c>
      <c r="G536" s="151">
        <v>0</v>
      </c>
      <c r="H536" s="152">
        <v>0</v>
      </c>
      <c r="I536" s="152">
        <v>0</v>
      </c>
      <c r="J536" s="152">
        <v>0</v>
      </c>
      <c r="K536" s="152">
        <v>1</v>
      </c>
      <c r="L536" s="152">
        <v>0</v>
      </c>
      <c r="M536" s="162"/>
      <c r="N536" s="24"/>
      <c r="O536" s="162"/>
      <c r="P536" s="152"/>
      <c r="Q536" s="24"/>
    </row>
    <row r="537" spans="1:17" x14ac:dyDescent="0.25">
      <c r="A537" s="204"/>
      <c r="B537" s="24" t="s">
        <v>132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2">
        <v>0</v>
      </c>
      <c r="I537" s="152">
        <v>0</v>
      </c>
      <c r="J537" s="152">
        <v>0</v>
      </c>
      <c r="K537" s="152">
        <v>1</v>
      </c>
      <c r="L537" s="152">
        <v>0</v>
      </c>
      <c r="M537" s="162"/>
      <c r="N537" s="24"/>
      <c r="O537" s="162"/>
      <c r="P537" s="152"/>
      <c r="Q537" s="24"/>
    </row>
    <row r="538" spans="1:17" x14ac:dyDescent="0.25">
      <c r="A538" s="204"/>
      <c r="B538" s="24" t="s">
        <v>376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2">
        <v>0</v>
      </c>
      <c r="I538" s="152">
        <v>0</v>
      </c>
      <c r="J538" s="152">
        <v>0</v>
      </c>
      <c r="K538" s="152">
        <v>1</v>
      </c>
      <c r="L538" s="152">
        <v>0</v>
      </c>
      <c r="M538" s="162"/>
      <c r="N538" s="24"/>
      <c r="O538" s="162"/>
      <c r="P538" s="152"/>
      <c r="Q538" s="24"/>
    </row>
    <row r="539" spans="1:17" x14ac:dyDescent="0.25">
      <c r="A539" s="204"/>
      <c r="B539" s="24" t="s">
        <v>282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2">
        <v>0</v>
      </c>
      <c r="I539" s="152">
        <v>0</v>
      </c>
      <c r="J539" s="152">
        <v>0</v>
      </c>
      <c r="K539" s="152">
        <v>1</v>
      </c>
      <c r="L539" s="152">
        <v>0</v>
      </c>
      <c r="M539" s="162"/>
      <c r="N539" s="24"/>
      <c r="O539" s="162"/>
      <c r="P539" s="152"/>
      <c r="Q539" s="24"/>
    </row>
    <row r="540" spans="1:17" x14ac:dyDescent="0.25">
      <c r="A540" s="204"/>
      <c r="B540" s="24" t="s">
        <v>283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2">
        <v>0</v>
      </c>
      <c r="I540" s="152">
        <v>0</v>
      </c>
      <c r="J540" s="152">
        <v>0</v>
      </c>
      <c r="K540" s="152">
        <v>1</v>
      </c>
      <c r="L540" s="152">
        <v>0</v>
      </c>
      <c r="M540" s="162"/>
      <c r="N540" s="24"/>
      <c r="O540" s="162"/>
      <c r="P540" s="152"/>
      <c r="Q540" s="24"/>
    </row>
    <row r="541" spans="1:17" x14ac:dyDescent="0.25">
      <c r="A541" s="204"/>
      <c r="B541" s="24" t="s">
        <v>135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2">
        <v>0</v>
      </c>
      <c r="I541" s="152">
        <v>0</v>
      </c>
      <c r="J541" s="152">
        <v>0</v>
      </c>
      <c r="K541" s="152">
        <v>1</v>
      </c>
      <c r="L541" s="152">
        <v>0</v>
      </c>
      <c r="M541" s="162"/>
      <c r="N541" s="24"/>
      <c r="O541" s="162"/>
      <c r="P541" s="152"/>
      <c r="Q541" s="24"/>
    </row>
    <row r="542" spans="1:17" x14ac:dyDescent="0.25">
      <c r="A542" s="204"/>
      <c r="B542" s="24" t="s">
        <v>136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2">
        <v>0</v>
      </c>
      <c r="I542" s="152">
        <v>0</v>
      </c>
      <c r="J542" s="152">
        <v>0</v>
      </c>
      <c r="K542" s="152">
        <v>1</v>
      </c>
      <c r="L542" s="152">
        <v>0</v>
      </c>
      <c r="M542" s="162"/>
      <c r="N542" s="24"/>
      <c r="O542" s="162"/>
      <c r="P542" s="152"/>
      <c r="Q542" s="24"/>
    </row>
    <row r="543" spans="1:17" x14ac:dyDescent="0.25">
      <c r="A543" s="204"/>
      <c r="B543" s="24" t="s">
        <v>467</v>
      </c>
      <c r="C543" s="151">
        <v>0</v>
      </c>
      <c r="D543" s="151">
        <v>0</v>
      </c>
      <c r="E543" s="151">
        <v>0</v>
      </c>
      <c r="F543" s="151">
        <v>0</v>
      </c>
      <c r="G543" s="151">
        <v>0</v>
      </c>
      <c r="H543" s="152">
        <v>0</v>
      </c>
      <c r="I543" s="152">
        <v>0</v>
      </c>
      <c r="J543" s="152">
        <v>0</v>
      </c>
      <c r="K543" s="152">
        <v>1</v>
      </c>
      <c r="L543" s="152">
        <v>0</v>
      </c>
      <c r="M543" s="162"/>
      <c r="N543" s="24"/>
      <c r="O543" s="162"/>
      <c r="P543" s="152"/>
      <c r="Q543" s="24"/>
    </row>
    <row r="544" spans="1:17" x14ac:dyDescent="0.25">
      <c r="A544" s="204"/>
      <c r="B544" s="24" t="s">
        <v>468</v>
      </c>
      <c r="C544" s="151">
        <v>0</v>
      </c>
      <c r="D544" s="151">
        <v>0</v>
      </c>
      <c r="E544" s="151">
        <v>0</v>
      </c>
      <c r="F544" s="151">
        <v>0</v>
      </c>
      <c r="G544" s="151">
        <v>0</v>
      </c>
      <c r="H544" s="152">
        <v>0</v>
      </c>
      <c r="I544" s="152">
        <v>0</v>
      </c>
      <c r="J544" s="152">
        <v>0</v>
      </c>
      <c r="K544" s="152">
        <v>1</v>
      </c>
      <c r="L544" s="152">
        <v>0</v>
      </c>
      <c r="M544" s="162"/>
      <c r="N544" s="24"/>
      <c r="O544" s="162"/>
      <c r="P544" s="152"/>
      <c r="Q544" s="24"/>
    </row>
    <row r="545" spans="1:17" x14ac:dyDescent="0.25">
      <c r="A545" s="204"/>
      <c r="B545" s="24" t="s">
        <v>469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2">
        <v>0</v>
      </c>
      <c r="I545" s="152">
        <v>0</v>
      </c>
      <c r="J545" s="152">
        <v>0</v>
      </c>
      <c r="K545" s="152">
        <v>1</v>
      </c>
      <c r="L545" s="152">
        <v>0</v>
      </c>
      <c r="M545" s="162"/>
      <c r="N545" s="24"/>
      <c r="O545" s="162"/>
      <c r="P545" s="152"/>
      <c r="Q545" s="24"/>
    </row>
    <row r="546" spans="1:17" x14ac:dyDescent="0.25">
      <c r="A546" s="204"/>
      <c r="B546" s="24" t="s">
        <v>470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2">
        <v>0</v>
      </c>
      <c r="I546" s="152">
        <v>0</v>
      </c>
      <c r="J546" s="152">
        <v>0</v>
      </c>
      <c r="K546" s="152">
        <v>1</v>
      </c>
      <c r="L546" s="152">
        <v>0</v>
      </c>
      <c r="M546" s="162"/>
      <c r="N546" s="24"/>
      <c r="O546" s="162"/>
      <c r="P546" s="152"/>
      <c r="Q546" s="24"/>
    </row>
    <row r="547" spans="1:17" x14ac:dyDescent="0.25">
      <c r="A547" s="204"/>
      <c r="B547" s="24" t="s">
        <v>660</v>
      </c>
      <c r="C547" s="151">
        <v>1230</v>
      </c>
      <c r="D547" s="151">
        <v>0.7984</v>
      </c>
      <c r="E547" s="151">
        <v>7.7200000000000005E-2</v>
      </c>
      <c r="F547" s="151">
        <v>0.12959999999999999</v>
      </c>
      <c r="G547" s="151">
        <v>0</v>
      </c>
      <c r="H547" s="152">
        <v>0</v>
      </c>
      <c r="I547" s="152">
        <v>0</v>
      </c>
      <c r="J547" s="152">
        <v>0</v>
      </c>
      <c r="K547" s="152">
        <v>1</v>
      </c>
      <c r="L547" s="152">
        <v>0</v>
      </c>
      <c r="M547" s="162"/>
      <c r="N547" s="24"/>
      <c r="O547" s="162"/>
      <c r="P547" s="152"/>
      <c r="Q547" s="24"/>
    </row>
    <row r="548" spans="1:17" x14ac:dyDescent="0.25">
      <c r="A548" s="204"/>
      <c r="B548" s="24" t="s">
        <v>138</v>
      </c>
      <c r="C548" s="151">
        <v>0</v>
      </c>
      <c r="D548" s="151">
        <v>0</v>
      </c>
      <c r="E548" s="151">
        <v>0</v>
      </c>
      <c r="F548" s="151">
        <v>0</v>
      </c>
      <c r="G548" s="151">
        <v>0</v>
      </c>
      <c r="H548" s="152">
        <v>0</v>
      </c>
      <c r="I548" s="152">
        <v>0</v>
      </c>
      <c r="J548" s="152">
        <v>0</v>
      </c>
      <c r="K548" s="152">
        <v>1</v>
      </c>
      <c r="L548" s="152">
        <v>0</v>
      </c>
      <c r="M548" s="162"/>
      <c r="N548" s="24"/>
      <c r="O548" s="162"/>
      <c r="P548" s="152"/>
      <c r="Q548" s="24"/>
    </row>
    <row r="549" spans="1:17" x14ac:dyDescent="0.25">
      <c r="A549" s="204"/>
      <c r="B549" s="24" t="s">
        <v>206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2">
        <v>0</v>
      </c>
      <c r="I549" s="152">
        <v>0</v>
      </c>
      <c r="J549" s="152">
        <v>0</v>
      </c>
      <c r="K549" s="152">
        <v>1</v>
      </c>
      <c r="L549" s="152">
        <v>0</v>
      </c>
      <c r="M549" s="162"/>
      <c r="N549" s="24"/>
      <c r="O549" s="162"/>
      <c r="P549" s="152"/>
      <c r="Q549" s="24"/>
    </row>
    <row r="550" spans="1:17" x14ac:dyDescent="0.25">
      <c r="A550" s="204"/>
      <c r="B550" s="24" t="s">
        <v>377</v>
      </c>
      <c r="C550" s="151">
        <v>0</v>
      </c>
      <c r="D550" s="151">
        <v>0</v>
      </c>
      <c r="E550" s="151">
        <v>0</v>
      </c>
      <c r="F550" s="151">
        <v>0</v>
      </c>
      <c r="G550" s="151">
        <v>0</v>
      </c>
      <c r="H550" s="152">
        <v>0</v>
      </c>
      <c r="I550" s="152">
        <v>0</v>
      </c>
      <c r="J550" s="152">
        <v>0</v>
      </c>
      <c r="K550" s="152">
        <v>1</v>
      </c>
      <c r="L550" s="152">
        <v>0</v>
      </c>
      <c r="M550" s="162"/>
      <c r="N550" s="24"/>
      <c r="O550" s="162"/>
      <c r="P550" s="152"/>
      <c r="Q550" s="24"/>
    </row>
    <row r="551" spans="1:17" x14ac:dyDescent="0.25">
      <c r="A551" s="204"/>
      <c r="B551" s="24" t="s">
        <v>551</v>
      </c>
      <c r="C551" s="151">
        <v>0</v>
      </c>
      <c r="D551" s="151">
        <v>0</v>
      </c>
      <c r="E551" s="151">
        <v>0</v>
      </c>
      <c r="F551" s="151">
        <v>0</v>
      </c>
      <c r="G551" s="151">
        <v>0</v>
      </c>
      <c r="H551" s="152">
        <v>0</v>
      </c>
      <c r="I551" s="152">
        <v>0</v>
      </c>
      <c r="J551" s="152">
        <v>0</v>
      </c>
      <c r="K551" s="152">
        <v>1</v>
      </c>
      <c r="L551" s="152">
        <v>0</v>
      </c>
      <c r="M551" s="162"/>
      <c r="N551" s="24"/>
      <c r="O551" s="162"/>
      <c r="P551" s="152"/>
      <c r="Q551" s="24"/>
    </row>
    <row r="552" spans="1:17" x14ac:dyDescent="0.25">
      <c r="A552" s="204"/>
      <c r="B552" s="24" t="s">
        <v>631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2">
        <v>0</v>
      </c>
      <c r="I552" s="152">
        <v>0</v>
      </c>
      <c r="J552" s="152">
        <v>0</v>
      </c>
      <c r="K552" s="152">
        <v>1</v>
      </c>
      <c r="L552" s="152">
        <v>0</v>
      </c>
      <c r="M552" s="162"/>
      <c r="N552" s="24"/>
      <c r="O552" s="162"/>
      <c r="P552" s="152"/>
      <c r="Q552" s="24"/>
    </row>
    <row r="553" spans="1:17" x14ac:dyDescent="0.25">
      <c r="A553" s="204"/>
      <c r="B553" s="24" t="s">
        <v>207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2">
        <v>0</v>
      </c>
      <c r="I553" s="152">
        <v>0</v>
      </c>
      <c r="J553" s="152">
        <v>0</v>
      </c>
      <c r="K553" s="152">
        <v>1</v>
      </c>
      <c r="L553" s="152">
        <v>0</v>
      </c>
      <c r="M553" s="162"/>
      <c r="N553" s="24"/>
      <c r="O553" s="162"/>
      <c r="P553" s="152"/>
      <c r="Q553" s="24"/>
    </row>
    <row r="554" spans="1:17" x14ac:dyDescent="0.25">
      <c r="A554" s="204"/>
      <c r="B554" s="24" t="s">
        <v>139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2">
        <v>0</v>
      </c>
      <c r="I554" s="152">
        <v>0</v>
      </c>
      <c r="J554" s="152">
        <v>0</v>
      </c>
      <c r="K554" s="152">
        <v>1</v>
      </c>
      <c r="L554" s="152">
        <v>0</v>
      </c>
      <c r="M554" s="162"/>
      <c r="N554" s="24"/>
      <c r="O554" s="162"/>
      <c r="P554" s="152"/>
      <c r="Q554" s="24"/>
    </row>
    <row r="555" spans="1:17" x14ac:dyDescent="0.25">
      <c r="A555" s="204"/>
      <c r="B555" s="24" t="s">
        <v>140</v>
      </c>
      <c r="C555" s="151">
        <v>0</v>
      </c>
      <c r="D555" s="151">
        <v>0</v>
      </c>
      <c r="E555" s="151">
        <v>0</v>
      </c>
      <c r="F555" s="151">
        <v>0</v>
      </c>
      <c r="G555" s="151">
        <v>0</v>
      </c>
      <c r="H555" s="152">
        <v>0</v>
      </c>
      <c r="I555" s="152">
        <v>0</v>
      </c>
      <c r="J555" s="152">
        <v>0</v>
      </c>
      <c r="K555" s="152">
        <v>1</v>
      </c>
      <c r="L555" s="152">
        <v>0</v>
      </c>
      <c r="M555" s="162"/>
      <c r="N555" s="24"/>
      <c r="O555" s="162"/>
      <c r="P555" s="152"/>
      <c r="Q555" s="24"/>
    </row>
    <row r="556" spans="1:17" x14ac:dyDescent="0.25">
      <c r="A556" s="204"/>
      <c r="B556" s="24" t="s">
        <v>570</v>
      </c>
      <c r="C556" s="151">
        <v>10180</v>
      </c>
      <c r="D556" s="151">
        <v>2.5</v>
      </c>
      <c r="E556" s="151">
        <v>3</v>
      </c>
      <c r="F556" s="151">
        <v>0.2</v>
      </c>
      <c r="G556" s="151">
        <v>0</v>
      </c>
      <c r="H556" s="152">
        <v>0</v>
      </c>
      <c r="I556" s="152">
        <v>0</v>
      </c>
      <c r="J556" s="152">
        <v>0</v>
      </c>
      <c r="K556" s="152">
        <v>1</v>
      </c>
      <c r="L556" s="152">
        <v>0</v>
      </c>
      <c r="M556" s="162"/>
      <c r="N556" s="24"/>
      <c r="O556" s="162"/>
      <c r="P556" s="152"/>
      <c r="Q556" s="24"/>
    </row>
    <row r="557" spans="1:17" x14ac:dyDescent="0.25">
      <c r="A557" s="204"/>
      <c r="B557" s="24" t="s">
        <v>570</v>
      </c>
      <c r="C557" s="151">
        <v>0</v>
      </c>
      <c r="D557" s="151">
        <v>0</v>
      </c>
      <c r="E557" s="151">
        <v>0</v>
      </c>
      <c r="F557" s="151">
        <v>0</v>
      </c>
      <c r="G557" s="151">
        <v>0</v>
      </c>
      <c r="H557" s="152">
        <v>0</v>
      </c>
      <c r="I557" s="152">
        <v>0</v>
      </c>
      <c r="J557" s="152">
        <v>0</v>
      </c>
      <c r="K557" s="152">
        <v>1</v>
      </c>
      <c r="L557" s="152">
        <v>0</v>
      </c>
      <c r="M557" s="162"/>
      <c r="N557" s="24"/>
      <c r="O557" s="162"/>
      <c r="P557" s="152"/>
      <c r="Q557" s="24"/>
    </row>
    <row r="558" spans="1:17" x14ac:dyDescent="0.25">
      <c r="A558" s="204"/>
      <c r="B558" s="24" t="s">
        <v>500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2">
        <v>0</v>
      </c>
      <c r="I558" s="152">
        <v>0</v>
      </c>
      <c r="J558" s="152">
        <v>0</v>
      </c>
      <c r="K558" s="152">
        <v>1</v>
      </c>
      <c r="L558" s="152">
        <v>0</v>
      </c>
      <c r="M558" s="162"/>
      <c r="N558" s="24"/>
      <c r="O558" s="162"/>
      <c r="P558" s="152"/>
      <c r="Q558" s="24"/>
    </row>
    <row r="559" spans="1:17" x14ac:dyDescent="0.25">
      <c r="A559" s="204"/>
      <c r="B559" s="24" t="s">
        <v>285</v>
      </c>
      <c r="C559" s="151">
        <v>0</v>
      </c>
      <c r="D559" s="151">
        <v>0</v>
      </c>
      <c r="E559" s="151">
        <v>0</v>
      </c>
      <c r="F559" s="151">
        <v>0</v>
      </c>
      <c r="G559" s="151">
        <v>0</v>
      </c>
      <c r="H559" s="152">
        <v>0</v>
      </c>
      <c r="I559" s="152">
        <v>0</v>
      </c>
      <c r="J559" s="152">
        <v>0</v>
      </c>
      <c r="K559" s="152">
        <v>1</v>
      </c>
      <c r="L559" s="152">
        <v>0</v>
      </c>
      <c r="M559" s="162"/>
      <c r="N559" s="24"/>
      <c r="O559" s="162"/>
      <c r="P559" s="152"/>
      <c r="Q559" s="24"/>
    </row>
    <row r="560" spans="1:17" x14ac:dyDescent="0.25">
      <c r="A560" s="204"/>
      <c r="B560" s="24" t="s">
        <v>246</v>
      </c>
      <c r="C560" s="151">
        <v>0</v>
      </c>
      <c r="D560" s="151">
        <v>0</v>
      </c>
      <c r="E560" s="151">
        <v>0</v>
      </c>
      <c r="F560" s="151">
        <v>0</v>
      </c>
      <c r="G560" s="151">
        <v>0</v>
      </c>
      <c r="H560" s="152">
        <v>0</v>
      </c>
      <c r="I560" s="152">
        <v>0</v>
      </c>
      <c r="J560" s="152">
        <v>0</v>
      </c>
      <c r="K560" s="152">
        <v>1</v>
      </c>
      <c r="L560" s="152">
        <v>0</v>
      </c>
      <c r="M560" s="162"/>
      <c r="N560" s="24"/>
      <c r="O560" s="162"/>
      <c r="P560" s="152"/>
      <c r="Q560" s="24"/>
    </row>
    <row r="561" spans="1:17" x14ac:dyDescent="0.25">
      <c r="A561" s="204"/>
      <c r="B561" s="24" t="s">
        <v>208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2">
        <v>0</v>
      </c>
      <c r="I561" s="152">
        <v>0</v>
      </c>
      <c r="J561" s="152">
        <v>0</v>
      </c>
      <c r="K561" s="152">
        <v>1</v>
      </c>
      <c r="L561" s="152">
        <v>0</v>
      </c>
      <c r="M561" s="162"/>
      <c r="N561" s="24"/>
      <c r="O561" s="162"/>
      <c r="P561" s="152"/>
      <c r="Q561" s="24"/>
    </row>
    <row r="562" spans="1:17" x14ac:dyDescent="0.25">
      <c r="A562" s="204"/>
      <c r="B562" s="24" t="s">
        <v>143</v>
      </c>
      <c r="C562" s="151">
        <v>0</v>
      </c>
      <c r="D562" s="151">
        <v>0</v>
      </c>
      <c r="E562" s="151">
        <v>0</v>
      </c>
      <c r="F562" s="151">
        <v>0</v>
      </c>
      <c r="G562" s="151">
        <v>0</v>
      </c>
      <c r="H562" s="152">
        <v>0</v>
      </c>
      <c r="I562" s="152">
        <v>0</v>
      </c>
      <c r="J562" s="152">
        <v>0</v>
      </c>
      <c r="K562" s="152">
        <v>1</v>
      </c>
      <c r="L562" s="152">
        <v>0</v>
      </c>
      <c r="M562" s="162"/>
      <c r="N562" s="24"/>
      <c r="O562" s="162"/>
      <c r="P562" s="152"/>
      <c r="Q562" s="24"/>
    </row>
    <row r="563" spans="1:17" x14ac:dyDescent="0.25">
      <c r="A563" s="204"/>
      <c r="B563" s="24" t="s">
        <v>313</v>
      </c>
      <c r="C563" s="151">
        <v>0</v>
      </c>
      <c r="D563" s="151">
        <v>0</v>
      </c>
      <c r="E563" s="151">
        <v>0</v>
      </c>
      <c r="F563" s="151">
        <v>0</v>
      </c>
      <c r="G563" s="151">
        <v>0</v>
      </c>
      <c r="H563" s="152">
        <v>0</v>
      </c>
      <c r="I563" s="152">
        <v>0</v>
      </c>
      <c r="J563" s="152">
        <v>0</v>
      </c>
      <c r="K563" s="152">
        <v>1</v>
      </c>
      <c r="L563" s="152">
        <v>0</v>
      </c>
      <c r="M563" s="162"/>
      <c r="N563" s="24"/>
      <c r="O563" s="162"/>
      <c r="P563" s="152"/>
      <c r="Q563" s="24"/>
    </row>
    <row r="564" spans="1:17" x14ac:dyDescent="0.25">
      <c r="A564" s="204"/>
      <c r="B564" s="24" t="s">
        <v>633</v>
      </c>
      <c r="C564" s="151">
        <v>0</v>
      </c>
      <c r="D564" s="151">
        <v>0</v>
      </c>
      <c r="E564" s="151">
        <v>0</v>
      </c>
      <c r="F564" s="151">
        <v>0</v>
      </c>
      <c r="G564" s="151">
        <v>0</v>
      </c>
      <c r="H564" s="152">
        <v>0</v>
      </c>
      <c r="I564" s="152">
        <v>0</v>
      </c>
      <c r="J564" s="152">
        <v>0</v>
      </c>
      <c r="K564" s="152">
        <v>1</v>
      </c>
      <c r="L564" s="152">
        <v>0</v>
      </c>
      <c r="M564" s="162"/>
      <c r="N564" s="24"/>
      <c r="O564" s="162"/>
      <c r="P564" s="152"/>
      <c r="Q564" s="24"/>
    </row>
    <row r="565" spans="1:17" x14ac:dyDescent="0.25">
      <c r="A565" s="204"/>
      <c r="B565" s="24" t="s">
        <v>209</v>
      </c>
      <c r="C565" s="151">
        <v>0</v>
      </c>
      <c r="D565" s="151">
        <v>0</v>
      </c>
      <c r="E565" s="151">
        <v>0</v>
      </c>
      <c r="F565" s="151">
        <v>0</v>
      </c>
      <c r="G565" s="151">
        <v>0</v>
      </c>
      <c r="H565" s="152">
        <v>0</v>
      </c>
      <c r="I565" s="152">
        <v>0</v>
      </c>
      <c r="J565" s="152">
        <v>0</v>
      </c>
      <c r="K565" s="152">
        <v>1</v>
      </c>
      <c r="L565" s="152">
        <v>0</v>
      </c>
      <c r="M565" s="162"/>
      <c r="N565" s="24"/>
      <c r="O565" s="162"/>
      <c r="P565" s="152"/>
      <c r="Q565" s="24"/>
    </row>
    <row r="566" spans="1:17" x14ac:dyDescent="0.25">
      <c r="A566" s="204"/>
      <c r="B566" s="24" t="s">
        <v>145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2">
        <v>0</v>
      </c>
      <c r="I566" s="152">
        <v>0</v>
      </c>
      <c r="J566" s="152">
        <v>0</v>
      </c>
      <c r="K566" s="152">
        <v>1</v>
      </c>
      <c r="L566" s="152">
        <v>0</v>
      </c>
      <c r="M566" s="162"/>
      <c r="N566" s="24"/>
      <c r="O566" s="162"/>
      <c r="P566" s="152"/>
      <c r="Q566" s="24"/>
    </row>
    <row r="567" spans="1:17" x14ac:dyDescent="0.25">
      <c r="A567" s="204"/>
      <c r="B567" s="24" t="s">
        <v>571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2">
        <v>0</v>
      </c>
      <c r="I567" s="152">
        <v>0</v>
      </c>
      <c r="J567" s="152">
        <v>0</v>
      </c>
      <c r="K567" s="152">
        <v>1</v>
      </c>
      <c r="L567" s="152">
        <v>0</v>
      </c>
      <c r="M567" s="162"/>
      <c r="N567" s="24"/>
      <c r="O567" s="162"/>
      <c r="P567" s="152"/>
      <c r="Q567" s="24"/>
    </row>
    <row r="568" spans="1:17" x14ac:dyDescent="0.25">
      <c r="A568" s="204"/>
      <c r="B568" s="24" t="s">
        <v>146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2">
        <v>0</v>
      </c>
      <c r="I568" s="152">
        <v>0</v>
      </c>
      <c r="J568" s="152">
        <v>0</v>
      </c>
      <c r="K568" s="152">
        <v>1</v>
      </c>
      <c r="L568" s="152">
        <v>0</v>
      </c>
      <c r="M568" s="162"/>
      <c r="N568" s="24"/>
      <c r="O568" s="162"/>
      <c r="P568" s="152"/>
      <c r="Q568" s="24"/>
    </row>
    <row r="569" spans="1:17" x14ac:dyDescent="0.25">
      <c r="A569" s="204"/>
      <c r="B569" s="24" t="s">
        <v>314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2">
        <v>0</v>
      </c>
      <c r="I569" s="152">
        <v>0</v>
      </c>
      <c r="J569" s="152">
        <v>0</v>
      </c>
      <c r="K569" s="152">
        <v>1</v>
      </c>
      <c r="L569" s="152">
        <v>0</v>
      </c>
      <c r="M569" s="162"/>
      <c r="N569" s="24"/>
      <c r="O569" s="162"/>
      <c r="P569" s="152"/>
      <c r="Q569" s="24"/>
    </row>
    <row r="570" spans="1:17" x14ac:dyDescent="0.25">
      <c r="A570" s="204"/>
      <c r="B570" s="24" t="s">
        <v>210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2">
        <v>0</v>
      </c>
      <c r="I570" s="152">
        <v>0</v>
      </c>
      <c r="J570" s="152">
        <v>0</v>
      </c>
      <c r="K570" s="152">
        <v>1</v>
      </c>
      <c r="L570" s="152">
        <v>0</v>
      </c>
      <c r="M570" s="162"/>
      <c r="N570" s="24"/>
      <c r="O570" s="162"/>
      <c r="P570" s="152"/>
      <c r="Q570" s="24"/>
    </row>
    <row r="571" spans="1:17" x14ac:dyDescent="0.25">
      <c r="A571" s="204"/>
      <c r="B571" s="24" t="s">
        <v>211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2">
        <v>0</v>
      </c>
      <c r="I571" s="152">
        <v>0</v>
      </c>
      <c r="J571" s="152">
        <v>0</v>
      </c>
      <c r="K571" s="152">
        <v>1</v>
      </c>
      <c r="L571" s="152">
        <v>0</v>
      </c>
      <c r="M571" s="162"/>
      <c r="N571" s="24"/>
      <c r="O571" s="162"/>
      <c r="P571" s="152"/>
      <c r="Q571" s="24"/>
    </row>
    <row r="572" spans="1:17" x14ac:dyDescent="0.25">
      <c r="A572" s="204"/>
      <c r="B572" s="24" t="s">
        <v>315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2">
        <v>0</v>
      </c>
      <c r="I572" s="152">
        <v>0</v>
      </c>
      <c r="J572" s="152">
        <v>0</v>
      </c>
      <c r="K572" s="152">
        <v>1</v>
      </c>
      <c r="L572" s="152">
        <v>0</v>
      </c>
      <c r="M572" s="162"/>
      <c r="N572" s="24"/>
      <c r="O572" s="162"/>
      <c r="P572" s="152"/>
      <c r="Q572" s="24"/>
    </row>
    <row r="573" spans="1:17" x14ac:dyDescent="0.25">
      <c r="A573" s="204"/>
      <c r="B573" s="24" t="s">
        <v>553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2">
        <v>0</v>
      </c>
      <c r="I573" s="152">
        <v>0</v>
      </c>
      <c r="J573" s="152">
        <v>0</v>
      </c>
      <c r="K573" s="152">
        <v>1</v>
      </c>
      <c r="L573" s="152">
        <v>0</v>
      </c>
      <c r="M573" s="162"/>
      <c r="N573" s="24"/>
      <c r="O573" s="162"/>
      <c r="P573" s="152"/>
      <c r="Q573" s="24"/>
    </row>
    <row r="574" spans="1:17" x14ac:dyDescent="0.25">
      <c r="A574" s="204"/>
      <c r="B574" s="24" t="s">
        <v>147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2">
        <v>0</v>
      </c>
      <c r="I574" s="152">
        <v>0</v>
      </c>
      <c r="J574" s="152">
        <v>0</v>
      </c>
      <c r="K574" s="152">
        <v>1</v>
      </c>
      <c r="L574" s="152">
        <v>0</v>
      </c>
      <c r="M574" s="162"/>
      <c r="N574" s="24"/>
      <c r="O574" s="162"/>
      <c r="P574" s="152"/>
      <c r="Q574" s="24"/>
    </row>
    <row r="575" spans="1:17" x14ac:dyDescent="0.25">
      <c r="A575" s="204"/>
      <c r="B575" s="24" t="s">
        <v>148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2">
        <v>0</v>
      </c>
      <c r="I575" s="152">
        <v>0</v>
      </c>
      <c r="J575" s="152">
        <v>0</v>
      </c>
      <c r="K575" s="152">
        <v>1</v>
      </c>
      <c r="L575" s="152">
        <v>0</v>
      </c>
      <c r="M575" s="162"/>
      <c r="N575" s="24"/>
      <c r="O575" s="162"/>
      <c r="P575" s="152"/>
      <c r="Q575" s="24"/>
    </row>
    <row r="576" spans="1:17" x14ac:dyDescent="0.25">
      <c r="A576" s="204"/>
      <c r="B576" s="24" t="s">
        <v>149</v>
      </c>
      <c r="C576" s="151">
        <v>0</v>
      </c>
      <c r="D576" s="151">
        <v>0</v>
      </c>
      <c r="E576" s="151">
        <v>0</v>
      </c>
      <c r="F576" s="151">
        <v>0</v>
      </c>
      <c r="G576" s="151">
        <v>0</v>
      </c>
      <c r="H576" s="152">
        <v>0</v>
      </c>
      <c r="I576" s="152">
        <v>0</v>
      </c>
      <c r="J576" s="152">
        <v>0</v>
      </c>
      <c r="K576" s="152">
        <v>1</v>
      </c>
      <c r="L576" s="152">
        <v>0</v>
      </c>
      <c r="M576" s="162"/>
      <c r="N576" s="162"/>
      <c r="O576" s="162"/>
      <c r="P576" s="152"/>
      <c r="Q576" s="24"/>
    </row>
    <row r="577" spans="1:17" x14ac:dyDescent="0.25">
      <c r="A577" s="204"/>
      <c r="B577" s="24" t="s">
        <v>150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2">
        <v>0</v>
      </c>
      <c r="I577" s="152">
        <v>0</v>
      </c>
      <c r="J577" s="152">
        <v>0</v>
      </c>
      <c r="K577" s="152">
        <v>1</v>
      </c>
      <c r="L577" s="152">
        <v>0</v>
      </c>
      <c r="M577" s="162"/>
      <c r="N577" s="24"/>
      <c r="O577" s="162"/>
      <c r="P577" s="152"/>
      <c r="Q577" s="24"/>
    </row>
    <row r="578" spans="1:17" x14ac:dyDescent="0.25">
      <c r="A578" s="204"/>
      <c r="B578" s="24" t="s">
        <v>151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2">
        <v>0</v>
      </c>
      <c r="I578" s="152">
        <v>0</v>
      </c>
      <c r="J578" s="152">
        <v>0</v>
      </c>
      <c r="K578" s="152">
        <v>1</v>
      </c>
      <c r="L578" s="152">
        <v>0</v>
      </c>
      <c r="M578" s="162"/>
      <c r="N578" s="24"/>
      <c r="O578" s="162"/>
      <c r="P578" s="152"/>
      <c r="Q578" s="24"/>
    </row>
    <row r="579" spans="1:17" x14ac:dyDescent="0.25">
      <c r="A579" s="204"/>
      <c r="B579" s="24" t="s">
        <v>152</v>
      </c>
      <c r="C579" s="151">
        <v>0</v>
      </c>
      <c r="D579" s="151">
        <v>0</v>
      </c>
      <c r="E579" s="151">
        <v>0</v>
      </c>
      <c r="F579" s="151">
        <v>0</v>
      </c>
      <c r="G579" s="151">
        <v>0</v>
      </c>
      <c r="H579" s="152">
        <v>0</v>
      </c>
      <c r="I579" s="152">
        <v>0</v>
      </c>
      <c r="J579" s="152">
        <v>0</v>
      </c>
      <c r="K579" s="152">
        <v>1</v>
      </c>
      <c r="L579" s="152">
        <v>0</v>
      </c>
      <c r="M579" s="162"/>
      <c r="N579" s="24"/>
      <c r="O579" s="162"/>
      <c r="P579" s="152"/>
      <c r="Q579" s="24"/>
    </row>
    <row r="580" spans="1:17" x14ac:dyDescent="0.25">
      <c r="A580" s="204"/>
      <c r="B580" s="24" t="s">
        <v>153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2">
        <v>0</v>
      </c>
      <c r="I580" s="152">
        <v>0</v>
      </c>
      <c r="J580" s="152">
        <v>0</v>
      </c>
      <c r="K580" s="152">
        <v>1</v>
      </c>
      <c r="L580" s="152">
        <v>0</v>
      </c>
      <c r="M580" s="162"/>
      <c r="N580" s="24"/>
      <c r="O580" s="162"/>
      <c r="P580" s="152"/>
      <c r="Q580" s="24"/>
    </row>
    <row r="581" spans="1:17" x14ac:dyDescent="0.25">
      <c r="A581" s="204"/>
      <c r="B581" s="24" t="s">
        <v>154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2">
        <v>0</v>
      </c>
      <c r="I581" s="152">
        <v>0</v>
      </c>
      <c r="J581" s="152">
        <v>0</v>
      </c>
      <c r="K581" s="152">
        <v>1</v>
      </c>
      <c r="L581" s="152">
        <v>0</v>
      </c>
      <c r="M581" s="162"/>
      <c r="N581" s="24"/>
      <c r="O581" s="162"/>
      <c r="P581" s="152"/>
      <c r="Q581" s="24"/>
    </row>
    <row r="582" spans="1:17" x14ac:dyDescent="0.25">
      <c r="A582" s="204"/>
      <c r="B582" s="24" t="s">
        <v>155</v>
      </c>
      <c r="C582" s="151">
        <v>0</v>
      </c>
      <c r="D582" s="151">
        <v>0</v>
      </c>
      <c r="E582" s="151">
        <v>0</v>
      </c>
      <c r="F582" s="151">
        <v>0</v>
      </c>
      <c r="G582" s="151">
        <v>0</v>
      </c>
      <c r="H582" s="152">
        <v>0</v>
      </c>
      <c r="I582" s="152">
        <v>0</v>
      </c>
      <c r="J582" s="152">
        <v>0</v>
      </c>
      <c r="K582" s="152">
        <v>1</v>
      </c>
      <c r="L582" s="152">
        <v>0</v>
      </c>
      <c r="M582" s="162"/>
      <c r="N582" s="24"/>
      <c r="O582" s="162"/>
      <c r="P582" s="152"/>
      <c r="Q582" s="24"/>
    </row>
    <row r="583" spans="1:17" x14ac:dyDescent="0.25">
      <c r="A583" s="204"/>
      <c r="B583" s="24" t="s">
        <v>317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2">
        <v>0</v>
      </c>
      <c r="I583" s="152">
        <v>0</v>
      </c>
      <c r="J583" s="152">
        <v>0</v>
      </c>
      <c r="K583" s="152">
        <v>1</v>
      </c>
      <c r="L583" s="152">
        <v>0</v>
      </c>
      <c r="M583" s="162"/>
      <c r="N583" s="24"/>
      <c r="O583" s="162"/>
      <c r="P583" s="152"/>
      <c r="Q583" s="24"/>
    </row>
    <row r="584" spans="1:17" x14ac:dyDescent="0.25">
      <c r="A584" s="204"/>
      <c r="B584" s="24" t="s">
        <v>422</v>
      </c>
      <c r="C584" s="151">
        <v>0</v>
      </c>
      <c r="D584" s="151">
        <v>0</v>
      </c>
      <c r="E584" s="151">
        <v>0</v>
      </c>
      <c r="F584" s="151">
        <v>0</v>
      </c>
      <c r="G584" s="151">
        <v>0</v>
      </c>
      <c r="H584" s="152">
        <v>0</v>
      </c>
      <c r="I584" s="152">
        <v>0</v>
      </c>
      <c r="J584" s="152">
        <v>0</v>
      </c>
      <c r="K584" s="152">
        <v>1</v>
      </c>
      <c r="L584" s="152">
        <v>0</v>
      </c>
      <c r="M584" s="162"/>
      <c r="N584" s="24"/>
      <c r="O584" s="162"/>
      <c r="P584" s="152"/>
      <c r="Q584" s="24"/>
    </row>
    <row r="585" spans="1:17" x14ac:dyDescent="0.25">
      <c r="A585" s="204"/>
      <c r="B585" s="24" t="s">
        <v>319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2">
        <v>0</v>
      </c>
      <c r="I585" s="152">
        <v>0</v>
      </c>
      <c r="J585" s="152">
        <v>0</v>
      </c>
      <c r="K585" s="152">
        <v>1</v>
      </c>
      <c r="L585" s="152">
        <v>0</v>
      </c>
      <c r="M585" s="162"/>
      <c r="N585" s="24"/>
      <c r="O585" s="162"/>
      <c r="P585" s="152"/>
      <c r="Q585" s="24"/>
    </row>
    <row r="586" spans="1:17" x14ac:dyDescent="0.25">
      <c r="A586" s="204"/>
      <c r="B586" s="24" t="s">
        <v>638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2">
        <v>0</v>
      </c>
      <c r="I586" s="152">
        <v>0</v>
      </c>
      <c r="J586" s="152">
        <v>0</v>
      </c>
      <c r="K586" s="152">
        <v>1</v>
      </c>
      <c r="L586" s="152">
        <v>0</v>
      </c>
      <c r="M586" s="162"/>
      <c r="N586" s="24"/>
      <c r="O586" s="162"/>
      <c r="P586" s="152"/>
      <c r="Q586" s="24"/>
    </row>
    <row r="587" spans="1:17" x14ac:dyDescent="0.25">
      <c r="A587" s="204"/>
      <c r="B587" s="24" t="s">
        <v>639</v>
      </c>
      <c r="C587" s="151">
        <v>0</v>
      </c>
      <c r="D587" s="151">
        <v>0</v>
      </c>
      <c r="E587" s="151">
        <v>0</v>
      </c>
      <c r="F587" s="151">
        <v>0</v>
      </c>
      <c r="G587" s="151">
        <v>0</v>
      </c>
      <c r="H587" s="152">
        <v>0</v>
      </c>
      <c r="I587" s="152">
        <v>0</v>
      </c>
      <c r="J587" s="152">
        <v>0</v>
      </c>
      <c r="K587" s="152">
        <v>1</v>
      </c>
      <c r="L587" s="152">
        <v>0</v>
      </c>
      <c r="M587" s="162"/>
      <c r="N587" s="24"/>
      <c r="O587" s="162"/>
      <c r="P587" s="152"/>
      <c r="Q587" s="24"/>
    </row>
    <row r="588" spans="1:17" x14ac:dyDescent="0.25">
      <c r="A588" s="204"/>
      <c r="B588" s="24" t="s">
        <v>474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2">
        <v>0</v>
      </c>
      <c r="I588" s="152">
        <v>0</v>
      </c>
      <c r="J588" s="152">
        <v>0</v>
      </c>
      <c r="K588" s="152">
        <v>1</v>
      </c>
      <c r="L588" s="152">
        <v>0</v>
      </c>
      <c r="M588" s="162"/>
      <c r="N588" s="24"/>
      <c r="O588" s="162"/>
      <c r="P588" s="152"/>
      <c r="Q588" s="24"/>
    </row>
    <row r="589" spans="1:17" x14ac:dyDescent="0.25">
      <c r="A589" s="204"/>
      <c r="B589" s="24" t="s">
        <v>501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2">
        <v>0</v>
      </c>
      <c r="I589" s="152">
        <v>0</v>
      </c>
      <c r="J589" s="152">
        <v>0</v>
      </c>
      <c r="K589" s="152">
        <v>1</v>
      </c>
      <c r="L589" s="152">
        <v>0</v>
      </c>
      <c r="M589" s="162"/>
      <c r="N589" s="24"/>
      <c r="O589" s="162"/>
      <c r="P589" s="152"/>
      <c r="Q589" s="24"/>
    </row>
    <row r="590" spans="1:17" x14ac:dyDescent="0.25">
      <c r="A590" s="204"/>
      <c r="B590" s="24" t="s">
        <v>379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2">
        <v>0</v>
      </c>
      <c r="I590" s="152">
        <v>0</v>
      </c>
      <c r="J590" s="152">
        <v>0</v>
      </c>
      <c r="K590" s="152">
        <v>1</v>
      </c>
      <c r="L590" s="152">
        <v>0</v>
      </c>
      <c r="M590" s="162"/>
      <c r="N590" s="24"/>
      <c r="O590" s="162"/>
      <c r="P590" s="152"/>
      <c r="Q590" s="24"/>
    </row>
    <row r="591" spans="1:17" x14ac:dyDescent="0.25">
      <c r="A591" s="204"/>
      <c r="B591" s="24" t="s">
        <v>555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2">
        <v>0</v>
      </c>
      <c r="I591" s="152">
        <v>0</v>
      </c>
      <c r="J591" s="152">
        <v>0</v>
      </c>
      <c r="K591" s="152">
        <v>1</v>
      </c>
      <c r="L591" s="152">
        <v>0</v>
      </c>
      <c r="M591" s="162"/>
      <c r="N591" s="24"/>
      <c r="O591" s="162"/>
      <c r="P591" s="152"/>
      <c r="Q591" s="24"/>
    </row>
    <row r="592" spans="1:17" x14ac:dyDescent="0.25">
      <c r="A592" s="204"/>
      <c r="B592" s="24" t="s">
        <v>320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2">
        <v>0</v>
      </c>
      <c r="I592" s="152">
        <v>0</v>
      </c>
      <c r="J592" s="152">
        <v>0</v>
      </c>
      <c r="K592" s="152">
        <v>1</v>
      </c>
      <c r="L592" s="152">
        <v>0</v>
      </c>
      <c r="M592" s="162"/>
      <c r="N592" s="24"/>
      <c r="O592" s="162"/>
      <c r="P592" s="152"/>
      <c r="Q592" s="24"/>
    </row>
    <row r="593" spans="1:17" x14ac:dyDescent="0.25">
      <c r="A593" s="204"/>
      <c r="B593" s="24" t="s">
        <v>321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2">
        <v>0</v>
      </c>
      <c r="I593" s="152">
        <v>0</v>
      </c>
      <c r="J593" s="152">
        <v>0</v>
      </c>
      <c r="K593" s="152">
        <v>1</v>
      </c>
      <c r="L593" s="152">
        <v>0</v>
      </c>
      <c r="M593" s="162"/>
      <c r="N593" s="24"/>
      <c r="O593" s="162"/>
      <c r="P593" s="152"/>
      <c r="Q593" s="24"/>
    </row>
    <row r="594" spans="1:17" x14ac:dyDescent="0.25">
      <c r="A594" s="204"/>
      <c r="B594" s="24" t="s">
        <v>640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2">
        <v>0</v>
      </c>
      <c r="I594" s="152">
        <v>0</v>
      </c>
      <c r="J594" s="152">
        <v>0</v>
      </c>
      <c r="K594" s="152">
        <v>1</v>
      </c>
      <c r="L594" s="152">
        <v>0</v>
      </c>
      <c r="M594" s="162"/>
      <c r="N594" s="24"/>
      <c r="O594" s="162"/>
      <c r="P594" s="152"/>
      <c r="Q594" s="24"/>
    </row>
    <row r="595" spans="1:17" x14ac:dyDescent="0.25">
      <c r="A595" s="204"/>
      <c r="B595" s="24" t="s">
        <v>162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2">
        <v>0</v>
      </c>
      <c r="I595" s="152">
        <v>0</v>
      </c>
      <c r="J595" s="152">
        <v>0</v>
      </c>
      <c r="K595" s="152">
        <v>1</v>
      </c>
      <c r="L595" s="152">
        <v>0</v>
      </c>
      <c r="M595" s="162"/>
      <c r="N595" s="24"/>
      <c r="O595" s="162"/>
      <c r="P595" s="152"/>
      <c r="Q595" s="24"/>
    </row>
    <row r="596" spans="1:17" x14ac:dyDescent="0.25">
      <c r="A596" s="204"/>
      <c r="B596" s="24" t="s">
        <v>163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2">
        <v>0</v>
      </c>
      <c r="I596" s="152">
        <v>0</v>
      </c>
      <c r="J596" s="152">
        <v>0</v>
      </c>
      <c r="K596" s="152">
        <v>1</v>
      </c>
      <c r="L596" s="152">
        <v>0</v>
      </c>
      <c r="M596" s="162"/>
      <c r="N596" s="24"/>
      <c r="O596" s="162"/>
      <c r="P596" s="152"/>
      <c r="Q596" s="24"/>
    </row>
    <row r="597" spans="1:17" x14ac:dyDescent="0.25">
      <c r="A597" s="204"/>
      <c r="B597" s="24" t="s">
        <v>248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2">
        <v>0</v>
      </c>
      <c r="I597" s="152">
        <v>0</v>
      </c>
      <c r="J597" s="152">
        <v>0</v>
      </c>
      <c r="K597" s="152">
        <v>1</v>
      </c>
      <c r="L597" s="152">
        <v>0</v>
      </c>
      <c r="M597" s="162"/>
      <c r="N597" s="24"/>
      <c r="O597" s="162"/>
      <c r="P597" s="152"/>
      <c r="Q597" s="24"/>
    </row>
    <row r="598" spans="1:17" x14ac:dyDescent="0.25">
      <c r="A598" s="204"/>
      <c r="B598" s="24" t="s">
        <v>213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2">
        <v>0</v>
      </c>
      <c r="I598" s="152">
        <v>0</v>
      </c>
      <c r="J598" s="152">
        <v>0</v>
      </c>
      <c r="K598" s="152">
        <v>1</v>
      </c>
      <c r="L598" s="152">
        <v>0</v>
      </c>
      <c r="M598" s="162"/>
      <c r="N598" s="24"/>
      <c r="O598" s="162"/>
      <c r="P598" s="152"/>
      <c r="Q598" s="24"/>
    </row>
    <row r="599" spans="1:17" x14ac:dyDescent="0.25">
      <c r="A599" s="204"/>
      <c r="B599" s="24" t="s">
        <v>164</v>
      </c>
      <c r="C599" s="151">
        <v>0</v>
      </c>
      <c r="D599" s="151">
        <v>0</v>
      </c>
      <c r="E599" s="151">
        <v>0</v>
      </c>
      <c r="F599" s="151">
        <v>0</v>
      </c>
      <c r="G599" s="151">
        <v>0</v>
      </c>
      <c r="H599" s="152">
        <v>0</v>
      </c>
      <c r="I599" s="152">
        <v>0</v>
      </c>
      <c r="J599" s="152">
        <v>0</v>
      </c>
      <c r="K599" s="152">
        <v>1</v>
      </c>
      <c r="L599" s="152">
        <v>0</v>
      </c>
      <c r="M599" s="162"/>
      <c r="N599" s="24"/>
      <c r="O599" s="162"/>
      <c r="P599" s="152"/>
      <c r="Q599" s="24"/>
    </row>
    <row r="600" spans="1:17" x14ac:dyDescent="0.25">
      <c r="A600" s="204"/>
      <c r="B600" s="24" t="s">
        <v>249</v>
      </c>
      <c r="C600" s="151">
        <v>0</v>
      </c>
      <c r="D600" s="151">
        <v>0</v>
      </c>
      <c r="E600" s="151">
        <v>0</v>
      </c>
      <c r="F600" s="151">
        <v>0</v>
      </c>
      <c r="G600" s="151">
        <v>0</v>
      </c>
      <c r="H600" s="152">
        <v>0</v>
      </c>
      <c r="I600" s="152">
        <v>0</v>
      </c>
      <c r="J600" s="152">
        <v>0</v>
      </c>
      <c r="K600" s="152">
        <v>1</v>
      </c>
      <c r="L600" s="152">
        <v>0</v>
      </c>
      <c r="M600" s="162"/>
      <c r="N600" s="24"/>
      <c r="O600" s="162"/>
      <c r="P600" s="152"/>
      <c r="Q600" s="24"/>
    </row>
    <row r="601" spans="1:17" x14ac:dyDescent="0.25">
      <c r="A601" s="204"/>
      <c r="B601" s="24" t="s">
        <v>641</v>
      </c>
      <c r="C601" s="151">
        <v>0</v>
      </c>
      <c r="D601" s="151">
        <v>0</v>
      </c>
      <c r="E601" s="151">
        <v>0</v>
      </c>
      <c r="F601" s="151">
        <v>0</v>
      </c>
      <c r="G601" s="151">
        <v>0</v>
      </c>
      <c r="H601" s="152">
        <v>0</v>
      </c>
      <c r="I601" s="152">
        <v>0</v>
      </c>
      <c r="J601" s="152">
        <v>0</v>
      </c>
      <c r="K601" s="152">
        <v>1</v>
      </c>
      <c r="L601" s="152">
        <v>0</v>
      </c>
      <c r="M601" s="162"/>
      <c r="N601" s="24"/>
      <c r="O601" s="162"/>
      <c r="P601" s="152"/>
      <c r="Q601" s="24"/>
    </row>
    <row r="602" spans="1:17" x14ac:dyDescent="0.25">
      <c r="A602" s="204"/>
      <c r="B602" s="24" t="s">
        <v>424</v>
      </c>
      <c r="C602" s="151">
        <v>0</v>
      </c>
      <c r="D602" s="151">
        <v>0</v>
      </c>
      <c r="E602" s="151">
        <v>0</v>
      </c>
      <c r="F602" s="151">
        <v>0</v>
      </c>
      <c r="G602" s="151">
        <v>0</v>
      </c>
      <c r="H602" s="152">
        <v>0</v>
      </c>
      <c r="I602" s="152">
        <v>0</v>
      </c>
      <c r="J602" s="152">
        <v>0</v>
      </c>
      <c r="K602" s="152">
        <v>1</v>
      </c>
      <c r="L602" s="152">
        <v>0</v>
      </c>
      <c r="M602" s="162"/>
      <c r="N602" s="24"/>
      <c r="O602" s="162"/>
      <c r="P602" s="152"/>
      <c r="Q602" s="24"/>
    </row>
    <row r="603" spans="1:17" x14ac:dyDescent="0.25">
      <c r="A603" s="204"/>
      <c r="B603" s="24" t="s">
        <v>250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2">
        <v>0</v>
      </c>
      <c r="I603" s="152">
        <v>0</v>
      </c>
      <c r="J603" s="152">
        <v>0</v>
      </c>
      <c r="K603" s="152">
        <v>1</v>
      </c>
      <c r="L603" s="152">
        <v>0</v>
      </c>
      <c r="M603" s="162"/>
      <c r="N603" s="24"/>
      <c r="O603" s="162"/>
      <c r="P603" s="152"/>
      <c r="Q603" s="24"/>
    </row>
    <row r="604" spans="1:17" x14ac:dyDescent="0.25">
      <c r="A604" s="204"/>
      <c r="B604" s="24" t="s">
        <v>251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2">
        <v>0</v>
      </c>
      <c r="I604" s="152">
        <v>0</v>
      </c>
      <c r="J604" s="152">
        <v>0</v>
      </c>
      <c r="K604" s="152">
        <v>1</v>
      </c>
      <c r="L604" s="152">
        <v>0</v>
      </c>
      <c r="M604" s="162"/>
      <c r="N604" s="24"/>
      <c r="O604" s="162"/>
      <c r="P604" s="152"/>
      <c r="Q604" s="24"/>
    </row>
    <row r="605" spans="1:17" x14ac:dyDescent="0.25">
      <c r="A605" s="204"/>
      <c r="B605" s="24" t="s">
        <v>252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2">
        <v>0</v>
      </c>
      <c r="I605" s="152">
        <v>0</v>
      </c>
      <c r="J605" s="152">
        <v>0</v>
      </c>
      <c r="K605" s="152">
        <v>1</v>
      </c>
      <c r="L605" s="152">
        <v>0</v>
      </c>
      <c r="M605" s="162"/>
      <c r="N605" s="24"/>
      <c r="O605" s="162"/>
      <c r="P605" s="152"/>
      <c r="Q605" s="24"/>
    </row>
    <row r="606" spans="1:17" x14ac:dyDescent="0.25">
      <c r="A606" s="204"/>
      <c r="B606" s="24" t="s">
        <v>323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2">
        <v>0</v>
      </c>
      <c r="I606" s="152">
        <v>0</v>
      </c>
      <c r="J606" s="152">
        <v>0</v>
      </c>
      <c r="K606" s="152">
        <v>1</v>
      </c>
      <c r="L606" s="152">
        <v>0</v>
      </c>
      <c r="M606" s="162"/>
      <c r="N606" s="24"/>
      <c r="O606" s="162"/>
      <c r="P606" s="152"/>
      <c r="Q606" s="24"/>
    </row>
    <row r="607" spans="1:17" x14ac:dyDescent="0.25">
      <c r="A607" s="204"/>
      <c r="B607" s="24" t="s">
        <v>383</v>
      </c>
      <c r="C607" s="151">
        <v>0</v>
      </c>
      <c r="D607" s="151">
        <v>0</v>
      </c>
      <c r="E607" s="151">
        <v>0</v>
      </c>
      <c r="F607" s="151">
        <v>0</v>
      </c>
      <c r="G607" s="151">
        <v>0</v>
      </c>
      <c r="H607" s="152">
        <v>0</v>
      </c>
      <c r="I607" s="152">
        <v>0</v>
      </c>
      <c r="J607" s="152">
        <v>0</v>
      </c>
      <c r="K607" s="152">
        <v>1</v>
      </c>
      <c r="L607" s="152">
        <v>0</v>
      </c>
      <c r="M607" s="162"/>
      <c r="N607" s="24"/>
      <c r="O607" s="162"/>
      <c r="P607" s="152"/>
      <c r="Q607" s="24"/>
    </row>
    <row r="608" spans="1:17" x14ac:dyDescent="0.25">
      <c r="A608" s="204"/>
      <c r="B608" s="24" t="s">
        <v>425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2">
        <v>0</v>
      </c>
      <c r="I608" s="152">
        <v>0</v>
      </c>
      <c r="J608" s="152">
        <v>0</v>
      </c>
      <c r="K608" s="152">
        <v>1</v>
      </c>
      <c r="L608" s="152">
        <v>0</v>
      </c>
      <c r="M608" s="162"/>
      <c r="N608" s="24"/>
      <c r="O608" s="162"/>
      <c r="P608" s="152"/>
      <c r="Q608" s="24"/>
    </row>
    <row r="609" spans="1:17" x14ac:dyDescent="0.25">
      <c r="A609" s="204"/>
      <c r="B609" s="24" t="s">
        <v>559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2">
        <v>0</v>
      </c>
      <c r="I609" s="152">
        <v>0</v>
      </c>
      <c r="J609" s="152">
        <v>0</v>
      </c>
      <c r="K609" s="152">
        <v>1</v>
      </c>
      <c r="L609" s="152">
        <v>0</v>
      </c>
      <c r="M609" s="162"/>
      <c r="N609" s="24"/>
      <c r="O609" s="162"/>
      <c r="P609" s="152"/>
      <c r="Q609" s="24"/>
    </row>
    <row r="610" spans="1:17" x14ac:dyDescent="0.25">
      <c r="A610" s="204"/>
      <c r="B610" s="24" t="s">
        <v>479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2">
        <v>0</v>
      </c>
      <c r="I610" s="152">
        <v>0</v>
      </c>
      <c r="J610" s="152">
        <v>0</v>
      </c>
      <c r="K610" s="152">
        <v>1</v>
      </c>
      <c r="L610" s="152">
        <v>0</v>
      </c>
      <c r="M610" s="162"/>
      <c r="N610" s="24"/>
      <c r="O610" s="162"/>
      <c r="P610" s="152"/>
      <c r="Q610" s="24"/>
    </row>
    <row r="611" spans="1:17" x14ac:dyDescent="0.25">
      <c r="A611" s="204"/>
      <c r="B611" s="24" t="s">
        <v>167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2">
        <v>0</v>
      </c>
      <c r="I611" s="152">
        <v>0</v>
      </c>
      <c r="J611" s="152">
        <v>0</v>
      </c>
      <c r="K611" s="152">
        <v>1</v>
      </c>
      <c r="L611" s="152">
        <v>0</v>
      </c>
      <c r="M611" s="162"/>
      <c r="N611" s="24"/>
      <c r="O611" s="162"/>
      <c r="P611" s="152"/>
      <c r="Q611" s="24"/>
    </row>
    <row r="612" spans="1:17" x14ac:dyDescent="0.25">
      <c r="A612" s="204"/>
      <c r="B612" s="24" t="s">
        <v>481</v>
      </c>
      <c r="C612" s="151">
        <v>0</v>
      </c>
      <c r="D612" s="151">
        <v>0</v>
      </c>
      <c r="E612" s="151">
        <v>0</v>
      </c>
      <c r="F612" s="151">
        <v>0</v>
      </c>
      <c r="G612" s="151">
        <v>0</v>
      </c>
      <c r="H612" s="152">
        <v>0</v>
      </c>
      <c r="I612" s="152">
        <v>0</v>
      </c>
      <c r="J612" s="152">
        <v>0</v>
      </c>
      <c r="K612" s="152">
        <v>1</v>
      </c>
      <c r="L612" s="152">
        <v>0</v>
      </c>
      <c r="M612" s="162"/>
      <c r="N612" s="24"/>
      <c r="O612" s="162"/>
      <c r="P612" s="152"/>
      <c r="Q612" s="24"/>
    </row>
    <row r="613" spans="1:17" x14ac:dyDescent="0.25">
      <c r="A613" s="204"/>
      <c r="B613" s="24" t="s">
        <v>286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2">
        <v>0</v>
      </c>
      <c r="I613" s="152">
        <v>0</v>
      </c>
      <c r="J613" s="152">
        <v>0</v>
      </c>
      <c r="K613" s="152">
        <v>1</v>
      </c>
      <c r="L613" s="152">
        <v>0</v>
      </c>
      <c r="M613" s="162"/>
      <c r="N613" s="24"/>
      <c r="O613" s="162"/>
      <c r="P613" s="152"/>
      <c r="Q613" s="24"/>
    </row>
    <row r="614" spans="1:17" x14ac:dyDescent="0.25">
      <c r="A614" s="204"/>
      <c r="B614" s="24" t="s">
        <v>287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2">
        <v>0</v>
      </c>
      <c r="I614" s="152">
        <v>0</v>
      </c>
      <c r="J614" s="152">
        <v>0</v>
      </c>
      <c r="K614" s="152">
        <v>1</v>
      </c>
      <c r="L614" s="152">
        <v>0</v>
      </c>
      <c r="M614" s="162"/>
      <c r="N614" s="24"/>
      <c r="O614" s="162"/>
      <c r="P614" s="152"/>
      <c r="Q614" s="24"/>
    </row>
    <row r="615" spans="1:17" x14ac:dyDescent="0.25">
      <c r="A615" s="204"/>
      <c r="B615" s="24" t="s">
        <v>168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2">
        <v>0</v>
      </c>
      <c r="I615" s="152">
        <v>0</v>
      </c>
      <c r="J615" s="152">
        <v>0</v>
      </c>
      <c r="K615" s="152">
        <v>1</v>
      </c>
      <c r="L615" s="152">
        <v>0</v>
      </c>
      <c r="M615" s="162"/>
      <c r="N615" s="24"/>
      <c r="O615" s="162"/>
      <c r="P615" s="152"/>
      <c r="Q615" s="24"/>
    </row>
    <row r="616" spans="1:17" x14ac:dyDescent="0.25">
      <c r="A616" s="204"/>
      <c r="B616" s="24" t="s">
        <v>324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2">
        <v>0</v>
      </c>
      <c r="I616" s="152">
        <v>0</v>
      </c>
      <c r="J616" s="152">
        <v>0</v>
      </c>
      <c r="K616" s="152">
        <v>1</v>
      </c>
      <c r="L616" s="152">
        <v>0</v>
      </c>
      <c r="M616" s="162"/>
      <c r="N616" s="24"/>
      <c r="O616" s="162"/>
      <c r="P616" s="152"/>
      <c r="Q616" s="24"/>
    </row>
    <row r="617" spans="1:17" x14ac:dyDescent="0.25">
      <c r="A617" s="204"/>
      <c r="B617" s="24" t="s">
        <v>482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2">
        <v>0</v>
      </c>
      <c r="I617" s="152">
        <v>0</v>
      </c>
      <c r="J617" s="152">
        <v>0</v>
      </c>
      <c r="K617" s="152">
        <v>1</v>
      </c>
      <c r="L617" s="152">
        <v>0</v>
      </c>
      <c r="M617" s="162"/>
      <c r="N617" s="24"/>
      <c r="O617" s="162"/>
      <c r="P617" s="152"/>
      <c r="Q617" s="24"/>
    </row>
    <row r="618" spans="1:17" x14ac:dyDescent="0.25">
      <c r="A618" s="204"/>
      <c r="B618" s="24" t="s">
        <v>668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2">
        <v>0</v>
      </c>
      <c r="I618" s="152">
        <v>0</v>
      </c>
      <c r="J618" s="152">
        <v>0</v>
      </c>
      <c r="K618" s="152">
        <v>1</v>
      </c>
      <c r="L618" s="152">
        <v>0</v>
      </c>
      <c r="M618" s="162"/>
      <c r="N618" s="24"/>
      <c r="O618" s="162"/>
      <c r="P618" s="152"/>
      <c r="Q618" s="24"/>
    </row>
    <row r="619" spans="1:17" x14ac:dyDescent="0.25">
      <c r="A619" s="204"/>
      <c r="B619" s="24" t="s">
        <v>288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2">
        <v>0</v>
      </c>
      <c r="I619" s="152">
        <v>0</v>
      </c>
      <c r="J619" s="152">
        <v>0</v>
      </c>
      <c r="K619" s="152">
        <v>1</v>
      </c>
      <c r="L619" s="152">
        <v>0</v>
      </c>
      <c r="M619" s="162"/>
      <c r="N619" s="24"/>
      <c r="O619" s="162"/>
      <c r="P619" s="152"/>
      <c r="Q619" s="24"/>
    </row>
    <row r="620" spans="1:17" x14ac:dyDescent="0.25">
      <c r="A620" s="204"/>
      <c r="B620" s="24" t="s">
        <v>189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2">
        <v>0</v>
      </c>
      <c r="I620" s="152">
        <v>0</v>
      </c>
      <c r="J620" s="152">
        <v>0</v>
      </c>
      <c r="K620" s="152">
        <v>1</v>
      </c>
      <c r="L620" s="152">
        <v>0</v>
      </c>
      <c r="M620" s="162"/>
      <c r="N620" s="24"/>
      <c r="O620" s="162"/>
      <c r="P620" s="152"/>
      <c r="Q620" s="24"/>
    </row>
    <row r="621" spans="1:17" x14ac:dyDescent="0.25">
      <c r="A621" s="204"/>
      <c r="B621" s="24" t="s">
        <v>669</v>
      </c>
      <c r="C621" s="151">
        <v>8759.6</v>
      </c>
      <c r="D621" s="151">
        <v>1.318692</v>
      </c>
      <c r="E621" s="151">
        <v>0.52733799999999997</v>
      </c>
      <c r="F621" s="151">
        <v>1.95302</v>
      </c>
      <c r="G621" s="151">
        <v>0</v>
      </c>
      <c r="H621" s="152">
        <v>0</v>
      </c>
      <c r="I621" s="152">
        <v>0</v>
      </c>
      <c r="J621" s="152">
        <v>0</v>
      </c>
      <c r="K621" s="152">
        <v>1</v>
      </c>
      <c r="L621" s="152">
        <v>0</v>
      </c>
      <c r="M621" s="162"/>
      <c r="N621" s="24"/>
      <c r="O621" s="162"/>
      <c r="P621" s="152"/>
      <c r="Q621" s="24"/>
    </row>
    <row r="622" spans="1:17" x14ac:dyDescent="0.25">
      <c r="A622" s="204"/>
      <c r="B622" s="24" t="s">
        <v>170</v>
      </c>
      <c r="C622" s="151">
        <v>8183.8</v>
      </c>
      <c r="D622" s="151">
        <v>1.66</v>
      </c>
      <c r="E622" s="151">
        <v>0.53</v>
      </c>
      <c r="F622" s="151">
        <v>1.891</v>
      </c>
      <c r="G622" s="151">
        <v>0</v>
      </c>
      <c r="H622" s="152">
        <v>0</v>
      </c>
      <c r="I622" s="152">
        <v>0</v>
      </c>
      <c r="J622" s="152">
        <v>0</v>
      </c>
      <c r="K622" s="152">
        <v>1</v>
      </c>
      <c r="L622" s="152">
        <v>0</v>
      </c>
      <c r="M622" s="162"/>
      <c r="N622" s="24"/>
      <c r="O622" s="162"/>
      <c r="P622" s="152"/>
      <c r="Q622" s="24"/>
    </row>
    <row r="623" spans="1:17" x14ac:dyDescent="0.25">
      <c r="A623" s="204"/>
      <c r="B623" s="24" t="s">
        <v>171</v>
      </c>
      <c r="C623" s="151">
        <v>9180.7000000000007</v>
      </c>
      <c r="D623" s="151">
        <v>1.355</v>
      </c>
      <c r="E623" s="151">
        <v>0.42699999999999999</v>
      </c>
      <c r="F623" s="151">
        <v>1.6639999999999999</v>
      </c>
      <c r="G623" s="151">
        <v>0</v>
      </c>
      <c r="H623" s="152">
        <v>0</v>
      </c>
      <c r="I623" s="152">
        <v>0</v>
      </c>
      <c r="J623" s="152">
        <v>0</v>
      </c>
      <c r="K623" s="152">
        <v>1</v>
      </c>
      <c r="L623" s="152">
        <v>0</v>
      </c>
      <c r="M623" s="162"/>
      <c r="N623" s="24"/>
      <c r="O623" s="162"/>
      <c r="P623" s="152"/>
      <c r="Q623" s="24"/>
    </row>
    <row r="624" spans="1:17" x14ac:dyDescent="0.25">
      <c r="A624" s="204"/>
      <c r="B624" s="24" t="s">
        <v>172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2">
        <v>0</v>
      </c>
      <c r="I624" s="152">
        <v>0</v>
      </c>
      <c r="J624" s="152">
        <v>0</v>
      </c>
      <c r="K624" s="152">
        <v>1</v>
      </c>
      <c r="L624" s="152">
        <v>0</v>
      </c>
      <c r="M624" s="162"/>
      <c r="N624" s="24"/>
      <c r="O624" s="162"/>
      <c r="P624" s="152"/>
      <c r="Q624" s="24"/>
    </row>
    <row r="625" spans="1:17" x14ac:dyDescent="0.25">
      <c r="A625" s="204"/>
      <c r="B625" s="24" t="s">
        <v>173</v>
      </c>
      <c r="C625" s="151">
        <v>9180.7000000000007</v>
      </c>
      <c r="D625" s="151">
        <v>1.355</v>
      </c>
      <c r="E625" s="151">
        <v>0.42699999999999999</v>
      </c>
      <c r="F625" s="151">
        <v>1.6639999999999999</v>
      </c>
      <c r="G625" s="151">
        <v>0</v>
      </c>
      <c r="H625" s="152">
        <v>0</v>
      </c>
      <c r="I625" s="152">
        <v>0</v>
      </c>
      <c r="J625" s="152">
        <v>0</v>
      </c>
      <c r="K625" s="152">
        <v>1</v>
      </c>
      <c r="L625" s="152">
        <v>0</v>
      </c>
      <c r="M625" s="162"/>
      <c r="N625" s="24"/>
      <c r="O625" s="162"/>
      <c r="P625" s="152"/>
      <c r="Q625" s="24"/>
    </row>
    <row r="626" spans="1:17" x14ac:dyDescent="0.25">
      <c r="A626" s="204"/>
      <c r="B626" s="24" t="s">
        <v>174</v>
      </c>
      <c r="C626" s="151">
        <v>0</v>
      </c>
      <c r="D626" s="151">
        <v>0</v>
      </c>
      <c r="E626" s="151">
        <v>0</v>
      </c>
      <c r="F626" s="151">
        <v>0</v>
      </c>
      <c r="G626" s="151">
        <v>0</v>
      </c>
      <c r="H626" s="152">
        <v>0</v>
      </c>
      <c r="I626" s="152">
        <v>0</v>
      </c>
      <c r="J626" s="152">
        <v>0</v>
      </c>
      <c r="K626" s="152">
        <v>1</v>
      </c>
      <c r="L626" s="152">
        <v>0</v>
      </c>
      <c r="M626" s="162"/>
      <c r="N626" s="24"/>
      <c r="O626" s="162"/>
      <c r="P626" s="152"/>
      <c r="Q626" s="24"/>
    </row>
    <row r="627" spans="1:17" x14ac:dyDescent="0.25">
      <c r="A627" s="204"/>
      <c r="B627" s="24" t="s">
        <v>384</v>
      </c>
      <c r="C627" s="151">
        <v>0</v>
      </c>
      <c r="D627" s="151">
        <v>0</v>
      </c>
      <c r="E627" s="151">
        <v>0</v>
      </c>
      <c r="F627" s="151">
        <v>0</v>
      </c>
      <c r="G627" s="151">
        <v>0</v>
      </c>
      <c r="H627" s="152">
        <v>0</v>
      </c>
      <c r="I627" s="152">
        <v>0</v>
      </c>
      <c r="J627" s="152">
        <v>0</v>
      </c>
      <c r="K627" s="152">
        <v>1</v>
      </c>
      <c r="L627" s="152">
        <v>0</v>
      </c>
      <c r="M627" s="162"/>
      <c r="N627" s="24"/>
      <c r="O627" s="162"/>
      <c r="P627" s="152"/>
      <c r="Q627" s="24"/>
    </row>
    <row r="628" spans="1:17" x14ac:dyDescent="0.25">
      <c r="A628" s="204"/>
      <c r="B628" s="24" t="s">
        <v>325</v>
      </c>
      <c r="C628" s="151">
        <v>0</v>
      </c>
      <c r="D628" s="151">
        <v>0</v>
      </c>
      <c r="E628" s="151">
        <v>0</v>
      </c>
      <c r="F628" s="151">
        <v>0</v>
      </c>
      <c r="G628" s="151">
        <v>0</v>
      </c>
      <c r="H628" s="152">
        <v>0</v>
      </c>
      <c r="I628" s="152">
        <v>0</v>
      </c>
      <c r="J628" s="152">
        <v>0</v>
      </c>
      <c r="K628" s="152">
        <v>1</v>
      </c>
      <c r="L628" s="152">
        <v>0</v>
      </c>
      <c r="M628" s="162"/>
      <c r="N628" s="24"/>
      <c r="O628" s="162"/>
      <c r="P628" s="152"/>
      <c r="Q628" s="24"/>
    </row>
    <row r="629" spans="1:17" x14ac:dyDescent="0.25">
      <c r="A629" s="205"/>
      <c r="B629" s="24" t="s">
        <v>561</v>
      </c>
      <c r="C629" s="151">
        <v>0</v>
      </c>
      <c r="D629" s="151">
        <v>0</v>
      </c>
      <c r="E629" s="151">
        <v>0</v>
      </c>
      <c r="F629" s="151">
        <v>0</v>
      </c>
      <c r="G629" s="151">
        <v>0</v>
      </c>
      <c r="H629" s="152">
        <v>0</v>
      </c>
      <c r="I629" s="152">
        <v>0</v>
      </c>
      <c r="J629" s="152">
        <v>0</v>
      </c>
      <c r="K629" s="152">
        <v>1</v>
      </c>
      <c r="L629" s="152">
        <v>0</v>
      </c>
      <c r="M629" s="162"/>
      <c r="N629" s="24"/>
      <c r="O629" s="162"/>
      <c r="P629" s="152"/>
      <c r="Q629" s="24"/>
    </row>
  </sheetData>
  <sheetProtection algorithmName="SHA-512" hashValue="u9yAhF4MabvJA/6NKDGxXbjOQ/p1ZGJtXFLJeIUdytrDuQGN/BDCQnMvDhFXJtfB1sdxXGteVeC/LJHTMK+WEQ==" saltValue="WuPOb7X08Och59fZoMb2fw==" spinCount="100000" sheet="1" objects="1" scenarios="1"/>
  <sortState xmlns:xlrd2="http://schemas.microsoft.com/office/spreadsheetml/2017/richdata2" ref="B4:P629">
    <sortCondition ref="O4:O629"/>
    <sortCondition ref="N4:N629"/>
    <sortCondition ref="M4:M629"/>
    <sortCondition ref="B4:B629"/>
  </sortState>
  <mergeCells count="5">
    <mergeCell ref="C1:G1"/>
    <mergeCell ref="H1:L1"/>
    <mergeCell ref="A4:A30"/>
    <mergeCell ref="A216:A629"/>
    <mergeCell ref="A31:A215"/>
  </mergeCells>
  <pageMargins left="0.7" right="0.7" top="0.75" bottom="0.75" header="0.3" footer="0.3"/>
  <pageSetup scale="4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Public</Information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51E6A675823469EA5773164CEF9D9" ma:contentTypeVersion="0" ma:contentTypeDescription="Create a new document." ma:contentTypeScope="" ma:versionID="99e67813b10e7c51088dab8cfdeb6bfe">
  <xsd:schema xmlns:xsd="http://www.w3.org/2001/XMLSchema" xmlns:p="http://schemas.microsoft.com/office/2006/metadata/properties" xmlns:ns2="c34af464-7aa1-4edd-9be4-83dffc1cb926" targetNamespace="http://schemas.microsoft.com/office/2006/metadata/properties" ma:root="true" ma:fieldsID="fe302cf062707bc3f557466ab7491a2d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34af464-7aa1-4edd-9be4-83dffc1cb926" elementFormDefault="qualified">
    <xsd:import namespace="http://schemas.microsoft.com/office/2006/documentManagement/type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21FDA92-BB33-4BC6-96EB-C03B39B6D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F9BD8-BC8B-431E-BB3E-32889FBDC22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34af464-7aa1-4edd-9be4-83dffc1cb926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599EF7-2A17-48E0-8EE3-33275DEEA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 Input</vt:lpstr>
      <vt:lpstr>Label - Reference Only</vt:lpstr>
      <vt:lpstr>Texas Averages and Defaults</vt:lpstr>
      <vt:lpstr>Resource Data</vt:lpstr>
      <vt:lpstr>gen_name</vt:lpstr>
      <vt:lpstr>'Resource Data'!OWNER</vt:lpstr>
      <vt:lpstr>'Texas Averages and Defaults'!OWNER</vt:lpstr>
      <vt:lpstr>'Label - Reference Only'!Print_Area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 Showalter</dc:creator>
  <cp:lastModifiedBy>McCarty, Mike</cp:lastModifiedBy>
  <cp:lastPrinted>2019-05-01T21:12:33Z</cp:lastPrinted>
  <dcterms:created xsi:type="dcterms:W3CDTF">2009-03-24T21:15:05Z</dcterms:created>
  <dcterms:modified xsi:type="dcterms:W3CDTF">2024-06-20T07:46:15Z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2024-03-25T21:09:02Z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498b7d3f-a2e0-4683-b8f4-ddeb7bcc736b</vt:lpwstr>
  </property>
  <property fmtid="{D5CDD505-2E9C-101B-9397-08002B2CF9AE}" pid="8" name="MSIP_Label_7084cbda-52b8-46fb-a7b7-cb5bd465ed85_ContentBits">
    <vt:lpwstr>0</vt:lpwstr>
  </property>
</Properties>
</file>