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cot.sharepoint.com/sites/BRK-CPSRetirementsPlannedfor2025/Shared Documents/General/Draft Revisions to Initial 2024 Braunig MRA issued 2024_07_251/"/>
    </mc:Choice>
  </mc:AlternateContent>
  <xr:revisionPtr revIDLastSave="17" documentId="13_ncr:1_{5DAF252B-C753-43DC-B879-2567CDEC6257}" xr6:coauthVersionLast="47" xr6:coauthVersionMax="47" xr10:uidLastSave="{D290DDAE-0221-4C9A-95CC-028FF8B38261}"/>
  <bookViews>
    <workbookView xWindow="28680" yWindow="-120" windowWidth="29040" windowHeight="17520" firstSheet="1" xr2:uid="{7EE9473F-74AC-46F3-900B-9DA991EED629}"/>
  </bookViews>
  <sheets>
    <sheet name="1.  Resource Information" sheetId="2" r:id="rId1"/>
    <sheet name="2. Offered Capacity-Standby-Oth" sheetId="8" r:id="rId2"/>
    <sheet name="3. Capital Contributions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8" l="1"/>
  <c r="D15" i="8"/>
  <c r="J15" i="8" s="1"/>
  <c r="I14" i="8"/>
  <c r="D14" i="8"/>
  <c r="J14" i="8" s="1"/>
  <c r="I13" i="8"/>
  <c r="D13" i="8"/>
  <c r="J13" i="8" s="1"/>
  <c r="I12" i="8"/>
  <c r="D12" i="8"/>
  <c r="J12" i="8" s="1"/>
  <c r="J11" i="8"/>
  <c r="I11" i="8"/>
  <c r="D11" i="8"/>
  <c r="I10" i="8"/>
  <c r="J10" i="8" s="1"/>
  <c r="D10" i="8"/>
  <c r="I9" i="8"/>
  <c r="D9" i="8"/>
  <c r="J9" i="8" s="1"/>
  <c r="I8" i="8"/>
  <c r="D8" i="8"/>
  <c r="J8" i="8" s="1"/>
  <c r="J7" i="8"/>
  <c r="I7" i="8"/>
  <c r="D7" i="8"/>
  <c r="P8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P7" i="8"/>
  <c r="O8" i="8" l="1"/>
  <c r="O9" i="8" l="1"/>
  <c r="O7" i="8" l="1"/>
</calcChain>
</file>

<file path=xl/sharedStrings.xml><?xml version="1.0" encoding="utf-8"?>
<sst xmlns="http://schemas.openxmlformats.org/spreadsheetml/2006/main" count="95" uniqueCount="92">
  <si>
    <t>Version 08/21/2024</t>
  </si>
  <si>
    <r>
      <t>Description of Energy Storage Resource</t>
    </r>
    <r>
      <rPr>
        <sz val="12"/>
        <rFont val="Times New Roman"/>
        <family val="1"/>
      </rPr>
      <t> </t>
    </r>
    <r>
      <rPr>
        <b/>
        <u/>
        <sz val="12"/>
        <rFont val="Times New Roman"/>
        <family val="1"/>
      </rPr>
      <t>(ESR)</t>
    </r>
  </si>
  <si>
    <t>A. Name of ESR and site code (if available):</t>
  </si>
  <si>
    <t>B. Nameplate capacity (MW):</t>
  </si>
  <si>
    <t xml:space="preserve">    Nameplate energy (MWh):</t>
  </si>
  <si>
    <t>C. Net Maximum Sustainable Rating for 3 consecutive hours of operation. This will be considered the maximum capacity amount that can be offered as Contract Capacity (MW)</t>
  </si>
  <si>
    <t>D. Minimum State of Charge (MWh):</t>
  </si>
  <si>
    <t>E. Maximum State of Charge (MWh):</t>
  </si>
  <si>
    <t>F. Roundtrip Efficiency (%):</t>
  </si>
  <si>
    <t>G. Name of interconnecting substation(s):</t>
  </si>
  <si>
    <t>H. Resource ID (if ESR is currently modeled):</t>
  </si>
  <si>
    <t>I. If ESR is in the interconnection process and has not yet completed commissioning, please provide the following: </t>
  </si>
  <si>
    <t xml:space="preserve">   Generator Interconnection or Modification request number:</t>
  </si>
  <si>
    <t xml:space="preserve">   Projected Commercial Operations Date (as of April 22, 2024):</t>
  </si>
  <si>
    <t xml:space="preserve">   Projected date of Initial Synchronization (as of April 22, 2024):</t>
  </si>
  <si>
    <t xml:space="preserve">   New proposed date of Initial Synchronization:</t>
  </si>
  <si>
    <t>DATA FOR STANDBY PAYMENT:</t>
  </si>
  <si>
    <t>DATA FOR DEPLOYMENT EVENT PAYMENT:</t>
  </si>
  <si>
    <t>DATA FOR VARIABLE PAYMENT FOR DEPLOYMENT:</t>
  </si>
  <si>
    <t>(a)</t>
  </si>
  <si>
    <t>(b)</t>
  </si>
  <si>
    <t>(c)</t>
  </si>
  <si>
    <t>(d) = (c-b+1)</t>
  </si>
  <si>
    <t>(e)</t>
  </si>
  <si>
    <t>(f)</t>
  </si>
  <si>
    <t>(g)</t>
  </si>
  <si>
    <t>(h)</t>
  </si>
  <si>
    <t>(i) = (f-e+1)+(h-g+1)</t>
  </si>
  <si>
    <t>(j) = (d*i)</t>
  </si>
  <si>
    <t>(k)</t>
  </si>
  <si>
    <t>(l)</t>
  </si>
  <si>
    <t>(m)</t>
  </si>
  <si>
    <t>(n)</t>
  </si>
  <si>
    <t>(o) = (n/j)</t>
  </si>
  <si>
    <t>(p) = (l*n)</t>
  </si>
  <si>
    <t>(q)</t>
  </si>
  <si>
    <t>(r)</t>
  </si>
  <si>
    <t>Season</t>
  </si>
  <si>
    <t>Season Start Date</t>
  </si>
  <si>
    <t>Season End Date</t>
  </si>
  <si>
    <t xml:space="preserve">Number of Days Contracted </t>
  </si>
  <si>
    <t>First contracted block for the Day</t>
  </si>
  <si>
    <t>Second contracted block for the Day</t>
  </si>
  <si>
    <t>First Contracted Hour Ending (HE)</t>
  </si>
  <si>
    <t>Last Contracted Hour Ending (HE)</t>
  </si>
  <si>
    <t>Number of Hours per day  the MRA shall be available</t>
  </si>
  <si>
    <t>Number of Hours per season  the MRA shall be available</t>
  </si>
  <si>
    <t>Offered Season</t>
  </si>
  <si>
    <t>Contract Capacity
[1]</t>
  </si>
  <si>
    <t>Target Availability</t>
  </si>
  <si>
    <t>Proposed Standby Price for Offered Season
[2]</t>
  </si>
  <si>
    <t>Proposed Standby Price per hour the MRA shall be available in Offered Season</t>
  </si>
  <si>
    <t>Total Proposed Standby Payment for the Offered Season
[3]</t>
  </si>
  <si>
    <t>Event Deployment Price
(optional)
[4]</t>
  </si>
  <si>
    <t>Variable Price
(optional)
[5]</t>
  </si>
  <si>
    <t>Bill Determinant ==&gt;</t>
  </si>
  <si>
    <t>MRACCAP</t>
  </si>
  <si>
    <t>MRATA</t>
  </si>
  <si>
    <t>MRASBPR</t>
  </si>
  <si>
    <t>EDPRICE</t>
  </si>
  <si>
    <t>VPRICE</t>
  </si>
  <si>
    <t>(MW)</t>
  </si>
  <si>
    <t>(%)</t>
  </si>
  <si>
    <t>($/MW)</t>
  </si>
  <si>
    <t>($/MW/Hour)</t>
  </si>
  <si>
    <t>($)</t>
  </si>
  <si>
    <t>($/Event)</t>
  </si>
  <si>
    <t>($/MWh)</t>
  </si>
  <si>
    <t>Spring 2025</t>
  </si>
  <si>
    <t>Summer 2025</t>
  </si>
  <si>
    <t>Fall 2025</t>
  </si>
  <si>
    <t>Winter 2025/2026</t>
  </si>
  <si>
    <t>Spring 2026</t>
  </si>
  <si>
    <t>Summer 2026</t>
  </si>
  <si>
    <t>Fall 2026</t>
  </si>
  <si>
    <t>Winter 2026/2027</t>
  </si>
  <si>
    <t>Spring 2027</t>
  </si>
  <si>
    <t xml:space="preserve">Notes: </t>
  </si>
  <si>
    <t xml:space="preserve">  - Data can be entered only into the cell highlighted in green</t>
  </si>
  <si>
    <t xml:space="preserve">  - Offers can be submitted for any or all seasons. However, ERCOT will sign one single MRA contract including all awarded periods</t>
  </si>
  <si>
    <t xml:space="preserve">  - Offers cannot be submitted for part of a season, they have to be valid for the entire season offered in column K</t>
  </si>
  <si>
    <t>[1]  Net Maximum Rating that can be sustained for three consecutive hours of operation</t>
  </si>
  <si>
    <t xml:space="preserve">[2]  Subject to various reduction factors </t>
  </si>
  <si>
    <t>[3]  Assuming that all reduction factors have the value of 1 (Standby Payment is paid in full)</t>
  </si>
  <si>
    <t>[4]  If no Event Deployment Price is provided, it will be assumed to be zero.</t>
  </si>
  <si>
    <t>[5]  If no Variable Price is provided, it will be assumed to be zero.</t>
  </si>
  <si>
    <t>CONTRIBUTED CAPITAL EXPENDITURES (optional):</t>
  </si>
  <si>
    <t>Month-Year</t>
  </si>
  <si>
    <t>$</t>
  </si>
  <si>
    <t>Explanation</t>
  </si>
  <si>
    <t>MRAMCAPEX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</si>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</sst>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mm/dd/yy;@"/>
  </numFmts>
  <fonts count="1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8080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0" fillId="4" borderId="0" xfId="0" applyFill="1"/>
    <xf numFmtId="0" fontId="4" fillId="4" borderId="0" xfId="0" applyFont="1" applyFill="1"/>
    <xf numFmtId="0" fontId="3" fillId="5" borderId="0" xfId="0" applyFont="1" applyFill="1"/>
    <xf numFmtId="3" fontId="1" fillId="3" borderId="1" xfId="0" applyNumberFormat="1" applyFont="1" applyFill="1" applyBorder="1" applyAlignment="1">
      <alignment horizontal="center" vertical="center" wrapText="1"/>
    </xf>
    <xf numFmtId="39" fontId="6" fillId="6" borderId="1" xfId="1" applyNumberFormat="1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2" borderId="1" xfId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/>
    <xf numFmtId="0" fontId="3" fillId="8" borderId="0" xfId="0" applyFont="1" applyFill="1"/>
    <xf numFmtId="0" fontId="0" fillId="8" borderId="0" xfId="0" applyFill="1"/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2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0" borderId="2" xfId="0" applyBorder="1"/>
    <xf numFmtId="164" fontId="0" fillId="0" borderId="1" xfId="0" applyNumberFormat="1" applyBorder="1"/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5" fontId="6" fillId="6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10" borderId="0" xfId="0" applyFont="1" applyFill="1"/>
    <xf numFmtId="0" fontId="7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Comma 2" xfId="1" xr:uid="{A7EFC02B-16CD-4579-A593-C011A47EF417}"/>
    <cellStyle name="Normal" xfId="0" builtinId="0"/>
  </cellStyles>
  <dxfs count="0"/>
  <tableStyles count="0" defaultTableStyle="TableStyleMedium2" defaultPivotStyle="PivotStyleLight16"/>
  <colors>
    <mruColors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K7" lockText="1" noThreeD="1"/>
</file>

<file path=xl/ctrlProps/ctrlProp2.xml><?xml version="1.0" encoding="utf-8"?>
<formControlPr xmlns="http://schemas.microsoft.com/office/spreadsheetml/2009/9/main" objectType="CheckBox" fmlaLink="K8" lockText="1" noThreeD="1"/>
</file>

<file path=xl/ctrlProps/ctrlProp3.xml><?xml version="1.0" encoding="utf-8"?>
<formControlPr xmlns="http://schemas.microsoft.com/office/spreadsheetml/2009/9/main" objectType="CheckBox" fmlaLink="K9" lockText="1" noThreeD="1"/>
</file>

<file path=xl/ctrlProps/ctrlProp4.xml><?xml version="1.0" encoding="utf-8"?>
<formControlPr xmlns="http://schemas.microsoft.com/office/spreadsheetml/2009/9/main" objectType="CheckBox" fmlaLink="K10" lockText="1" noThreeD="1"/>
</file>

<file path=xl/ctrlProps/ctrlProp5.xml><?xml version="1.0" encoding="utf-8"?>
<formControlPr xmlns="http://schemas.microsoft.com/office/spreadsheetml/2009/9/main" objectType="CheckBox" fmlaLink="K11" lockText="1" noThreeD="1"/>
</file>

<file path=xl/ctrlProps/ctrlProp6.xml><?xml version="1.0" encoding="utf-8"?>
<formControlPr xmlns="http://schemas.microsoft.com/office/spreadsheetml/2009/9/main" objectType="CheckBox" fmlaLink="K12" lockText="1" noThreeD="1"/>
</file>

<file path=xl/ctrlProps/ctrlProp7.xml><?xml version="1.0" encoding="utf-8"?>
<formControlPr xmlns="http://schemas.microsoft.com/office/spreadsheetml/2009/9/main" objectType="CheckBox" fmlaLink="K13" lockText="1" noThreeD="1"/>
</file>

<file path=xl/ctrlProps/ctrlProp8.xml><?xml version="1.0" encoding="utf-8"?>
<formControlPr xmlns="http://schemas.microsoft.com/office/spreadsheetml/2009/9/main" objectType="CheckBox" fmlaLink="K14" lockText="1" noThreeD="1"/>
</file>

<file path=xl/ctrlProps/ctrlProp9.xml><?xml version="1.0" encoding="utf-8"?>
<formControlPr xmlns="http://schemas.microsoft.com/office/spreadsheetml/2009/9/main" objectType="CheckBox" fmlaLink="K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</xdr:row>
          <xdr:rowOff>171450</xdr:rowOff>
        </xdr:from>
        <xdr:to>
          <xdr:col>10</xdr:col>
          <xdr:colOff>552450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171450</xdr:rowOff>
        </xdr:from>
        <xdr:to>
          <xdr:col>10</xdr:col>
          <xdr:colOff>552450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161925</xdr:rowOff>
        </xdr:from>
        <xdr:to>
          <xdr:col>10</xdr:col>
          <xdr:colOff>561975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171450</xdr:rowOff>
        </xdr:from>
        <xdr:to>
          <xdr:col>10</xdr:col>
          <xdr:colOff>561975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171450</xdr:rowOff>
        </xdr:from>
        <xdr:to>
          <xdr:col>10</xdr:col>
          <xdr:colOff>561975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161925</xdr:rowOff>
        </xdr:from>
        <xdr:to>
          <xdr:col>10</xdr:col>
          <xdr:colOff>561975</xdr:colOff>
          <xdr:row>12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161925</xdr:rowOff>
        </xdr:from>
        <xdr:to>
          <xdr:col>10</xdr:col>
          <xdr:colOff>561975</xdr:colOff>
          <xdr:row>13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161925</xdr:rowOff>
        </xdr:from>
        <xdr:to>
          <xdr:col>10</xdr:col>
          <xdr:colOff>561975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171450</xdr:rowOff>
        </xdr:from>
        <xdr:to>
          <xdr:col>10</xdr:col>
          <xdr:colOff>561975</xdr:colOff>
          <xdr:row>15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7E0D-FD1F-4050-AE70-C46C9DFBB771}">
  <dimension ref="A1:B16"/>
  <sheetViews>
    <sheetView tabSelected="1" workbookViewId="0">
      <selection activeCell="B7" sqref="B7"/>
    </sheetView>
  </sheetViews>
  <sheetFormatPr defaultRowHeight="15"/>
  <cols>
    <col min="1" max="1" width="104.85546875" customWidth="1"/>
    <col min="2" max="2" width="36.28515625" customWidth="1"/>
  </cols>
  <sheetData>
    <row r="1" spans="1:2">
      <c r="A1" s="34" t="s">
        <v>0</v>
      </c>
    </row>
    <row r="2" spans="1:2" ht="15.75">
      <c r="A2" s="35" t="s">
        <v>1</v>
      </c>
      <c r="B2" s="35"/>
    </row>
    <row r="3" spans="1:2" ht="15.75">
      <c r="A3" s="21" t="s">
        <v>2</v>
      </c>
      <c r="B3" s="22"/>
    </row>
    <row r="4" spans="1:2" ht="15.75">
      <c r="A4" s="21" t="s">
        <v>3</v>
      </c>
      <c r="B4" s="22"/>
    </row>
    <row r="5" spans="1:2" ht="15.75">
      <c r="A5" s="21" t="s">
        <v>4</v>
      </c>
      <c r="B5" s="22"/>
    </row>
    <row r="6" spans="1:2" ht="31.5">
      <c r="A6" s="21" t="s">
        <v>5</v>
      </c>
      <c r="B6" s="22"/>
    </row>
    <row r="7" spans="1:2" ht="15.75">
      <c r="A7" s="21" t="s">
        <v>6</v>
      </c>
      <c r="B7" s="22"/>
    </row>
    <row r="8" spans="1:2" ht="15.75">
      <c r="A8" s="21" t="s">
        <v>7</v>
      </c>
      <c r="B8" s="22"/>
    </row>
    <row r="9" spans="1:2" ht="15.75">
      <c r="A9" s="21" t="s">
        <v>8</v>
      </c>
      <c r="B9" s="22"/>
    </row>
    <row r="10" spans="1:2" ht="15.75">
      <c r="A10" s="21" t="s">
        <v>9</v>
      </c>
      <c r="B10" s="22"/>
    </row>
    <row r="11" spans="1:2" ht="15.75">
      <c r="A11" s="21" t="s">
        <v>10</v>
      </c>
      <c r="B11" s="22"/>
    </row>
    <row r="12" spans="1:2" ht="31.5" customHeight="1">
      <c r="A12" s="21" t="s">
        <v>11</v>
      </c>
      <c r="B12" s="23"/>
    </row>
    <row r="13" spans="1:2" ht="15.75">
      <c r="A13" s="21" t="s">
        <v>12</v>
      </c>
      <c r="B13" s="22"/>
    </row>
    <row r="14" spans="1:2" ht="15.75">
      <c r="A14" s="21" t="s">
        <v>13</v>
      </c>
      <c r="B14" s="22"/>
    </row>
    <row r="15" spans="1:2" ht="15.75">
      <c r="A15" s="21" t="s">
        <v>14</v>
      </c>
      <c r="B15" s="22"/>
    </row>
    <row r="16" spans="1:2" ht="15.75">
      <c r="A16" s="21" t="s">
        <v>15</v>
      </c>
      <c r="B16" s="22"/>
    </row>
  </sheetData>
  <sheetProtection sheet="1" objects="1" scenarios="1"/>
  <mergeCells count="1"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AB57-43FC-4EC8-B6E5-C49AA5B44760}">
  <dimension ref="A1:R27"/>
  <sheetViews>
    <sheetView workbookViewId="0">
      <selection activeCell="D10" sqref="D10"/>
    </sheetView>
  </sheetViews>
  <sheetFormatPr defaultRowHeight="15"/>
  <cols>
    <col min="1" max="1" width="17.28515625" customWidth="1"/>
    <col min="2" max="2" width="10.7109375" bestFit="1" customWidth="1"/>
    <col min="3" max="3" width="11.28515625" customWidth="1"/>
    <col min="4" max="4" width="11.140625" customWidth="1"/>
    <col min="5" max="5" width="11" customWidth="1"/>
    <col min="6" max="8" width="11.140625" customWidth="1"/>
    <col min="9" max="9" width="12.42578125" customWidth="1"/>
    <col min="10" max="10" width="11.85546875" customWidth="1"/>
    <col min="11" max="11" width="12.42578125" customWidth="1"/>
    <col min="12" max="12" width="10.5703125" customWidth="1"/>
    <col min="13" max="13" width="10.28515625" customWidth="1"/>
    <col min="14" max="14" width="11.85546875" customWidth="1"/>
    <col min="15" max="15" width="13.42578125" customWidth="1"/>
    <col min="16" max="16" width="15.42578125" customWidth="1"/>
    <col min="17" max="17" width="34.5703125" customWidth="1"/>
    <col min="18" max="18" width="40" customWidth="1"/>
  </cols>
  <sheetData>
    <row r="1" spans="1:18">
      <c r="A1" s="4" t="s">
        <v>16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7" t="s">
        <v>17</v>
      </c>
      <c r="R1" s="15" t="s">
        <v>18</v>
      </c>
    </row>
    <row r="2" spans="1:18" ht="25.5">
      <c r="A2" s="19" t="s">
        <v>19</v>
      </c>
      <c r="B2" s="19" t="s">
        <v>20</v>
      </c>
      <c r="C2" s="19" t="s">
        <v>21</v>
      </c>
      <c r="D2" s="19" t="s">
        <v>22</v>
      </c>
      <c r="E2" s="19" t="s">
        <v>23</v>
      </c>
      <c r="F2" s="19" t="s">
        <v>24</v>
      </c>
      <c r="G2" s="32" t="s">
        <v>25</v>
      </c>
      <c r="H2" s="32" t="s">
        <v>26</v>
      </c>
      <c r="I2" s="32" t="s">
        <v>27</v>
      </c>
      <c r="J2" s="32" t="s">
        <v>28</v>
      </c>
      <c r="K2" s="32" t="s">
        <v>29</v>
      </c>
      <c r="L2" s="32" t="s">
        <v>30</v>
      </c>
      <c r="M2" s="32" t="s">
        <v>31</v>
      </c>
      <c r="N2" s="32" t="s">
        <v>32</v>
      </c>
      <c r="O2" s="32" t="s">
        <v>33</v>
      </c>
      <c r="P2" s="32" t="s">
        <v>34</v>
      </c>
      <c r="Q2" s="32" t="s">
        <v>35</v>
      </c>
      <c r="R2" s="32" t="s">
        <v>36</v>
      </c>
    </row>
    <row r="3" spans="1:18" ht="29.25" customHeight="1">
      <c r="A3" s="38" t="s">
        <v>37</v>
      </c>
      <c r="B3" s="38" t="s">
        <v>38</v>
      </c>
      <c r="C3" s="38" t="s">
        <v>39</v>
      </c>
      <c r="D3" s="38" t="s">
        <v>40</v>
      </c>
      <c r="E3" s="36" t="s">
        <v>41</v>
      </c>
      <c r="F3" s="37"/>
      <c r="G3" s="36" t="s">
        <v>42</v>
      </c>
      <c r="H3" s="37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76.5">
      <c r="A4" s="39"/>
      <c r="B4" s="40"/>
      <c r="C4" s="40"/>
      <c r="D4" s="40"/>
      <c r="E4" s="2" t="s">
        <v>43</v>
      </c>
      <c r="F4" s="2" t="s">
        <v>44</v>
      </c>
      <c r="G4" s="27" t="s">
        <v>43</v>
      </c>
      <c r="H4" s="27" t="s">
        <v>44</v>
      </c>
      <c r="I4" s="2" t="s">
        <v>45</v>
      </c>
      <c r="J4" s="2" t="s">
        <v>46</v>
      </c>
      <c r="K4" s="2" t="s">
        <v>47</v>
      </c>
      <c r="L4" s="2" t="s">
        <v>48</v>
      </c>
      <c r="M4" s="2" t="s">
        <v>49</v>
      </c>
      <c r="N4" s="2" t="s">
        <v>50</v>
      </c>
      <c r="O4" s="2" t="s">
        <v>51</v>
      </c>
      <c r="P4" s="2" t="s">
        <v>52</v>
      </c>
      <c r="Q4" s="2" t="s">
        <v>53</v>
      </c>
      <c r="R4" s="2" t="s">
        <v>54</v>
      </c>
    </row>
    <row r="5" spans="1:18">
      <c r="A5" s="33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 t="s">
        <v>56</v>
      </c>
      <c r="M5" s="2" t="s">
        <v>57</v>
      </c>
      <c r="N5" s="2"/>
      <c r="O5" s="2" t="s">
        <v>58</v>
      </c>
      <c r="P5" s="2"/>
      <c r="Q5" s="2" t="s">
        <v>59</v>
      </c>
      <c r="R5" s="2" t="s">
        <v>60</v>
      </c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 t="s">
        <v>61</v>
      </c>
      <c r="M6" s="2" t="s">
        <v>62</v>
      </c>
      <c r="N6" s="2" t="s">
        <v>63</v>
      </c>
      <c r="O6" s="2" t="s">
        <v>64</v>
      </c>
      <c r="P6" s="2" t="s">
        <v>65</v>
      </c>
      <c r="Q6" s="2" t="s">
        <v>66</v>
      </c>
      <c r="R6" s="2" t="s">
        <v>67</v>
      </c>
    </row>
    <row r="7" spans="1:18">
      <c r="A7" s="19" t="s">
        <v>68</v>
      </c>
      <c r="B7" s="28">
        <v>45748</v>
      </c>
      <c r="C7" s="28">
        <v>45808</v>
      </c>
      <c r="D7" s="29">
        <f t="shared" ref="D7:D15" si="0">IF(C7&gt;B7,C7-B7+1,0)</f>
        <v>61</v>
      </c>
      <c r="E7" s="29">
        <v>17</v>
      </c>
      <c r="F7" s="29">
        <v>20</v>
      </c>
      <c r="G7" s="29"/>
      <c r="H7" s="29"/>
      <c r="I7" s="29">
        <f>IF(H7&gt;G7,(F7-E7+1)+(H7-G7+1),F7-E7+1)</f>
        <v>4</v>
      </c>
      <c r="J7" s="30">
        <f t="shared" ref="J7:J15" si="1">+D7*I7</f>
        <v>244</v>
      </c>
      <c r="K7" s="11" t="b">
        <v>0</v>
      </c>
      <c r="L7" s="11"/>
      <c r="M7" s="12"/>
      <c r="N7" s="13"/>
      <c r="O7" s="9">
        <f>IF(K7,N7/J7,0)</f>
        <v>0</v>
      </c>
      <c r="P7" s="10">
        <f>IF(K7,L7*N7,0)</f>
        <v>0</v>
      </c>
      <c r="Q7" s="14"/>
      <c r="R7" s="14"/>
    </row>
    <row r="8" spans="1:18">
      <c r="A8" s="19" t="s">
        <v>69</v>
      </c>
      <c r="B8" s="31">
        <v>45809</v>
      </c>
      <c r="C8" s="31">
        <v>45930</v>
      </c>
      <c r="D8" s="3">
        <f t="shared" si="0"/>
        <v>122</v>
      </c>
      <c r="E8" s="3">
        <v>17</v>
      </c>
      <c r="F8" s="3">
        <v>21</v>
      </c>
      <c r="G8" s="3"/>
      <c r="H8" s="3"/>
      <c r="I8" s="29">
        <f t="shared" ref="I8:I15" si="2">IF(H8&gt;G8,(F8-E8+1)+(H8-G8+1),F8-E8+1)</f>
        <v>5</v>
      </c>
      <c r="J8" s="8">
        <f t="shared" si="1"/>
        <v>610</v>
      </c>
      <c r="K8" s="11" t="b">
        <v>0</v>
      </c>
      <c r="L8" s="11"/>
      <c r="M8" s="12"/>
      <c r="N8" s="13"/>
      <c r="O8" s="9">
        <f t="shared" ref="O8:O15" si="3">IF(K8,N8/J8,0)</f>
        <v>0</v>
      </c>
      <c r="P8" s="10">
        <f t="shared" ref="P8:P15" si="4">IF(K8,L8*N8,0)</f>
        <v>0</v>
      </c>
      <c r="Q8" s="14"/>
      <c r="R8" s="14"/>
    </row>
    <row r="9" spans="1:18" ht="15" customHeight="1">
      <c r="A9" s="19" t="s">
        <v>70</v>
      </c>
      <c r="B9" s="31">
        <v>45931</v>
      </c>
      <c r="C9" s="31">
        <v>45991</v>
      </c>
      <c r="D9" s="3">
        <f t="shared" si="0"/>
        <v>61</v>
      </c>
      <c r="E9" s="3">
        <v>17</v>
      </c>
      <c r="F9" s="3">
        <v>20</v>
      </c>
      <c r="G9" s="3"/>
      <c r="H9" s="3"/>
      <c r="I9" s="29">
        <f t="shared" si="2"/>
        <v>4</v>
      </c>
      <c r="J9" s="8">
        <f t="shared" si="1"/>
        <v>244</v>
      </c>
      <c r="K9" s="11" t="b">
        <v>0</v>
      </c>
      <c r="L9" s="11"/>
      <c r="M9" s="12"/>
      <c r="N9" s="13"/>
      <c r="O9" s="9">
        <f t="shared" si="3"/>
        <v>0</v>
      </c>
      <c r="P9" s="10">
        <f t="shared" si="4"/>
        <v>0</v>
      </c>
      <c r="Q9" s="14"/>
      <c r="R9" s="14"/>
    </row>
    <row r="10" spans="1:18">
      <c r="A10" s="19" t="s">
        <v>71</v>
      </c>
      <c r="B10" s="31">
        <v>45992</v>
      </c>
      <c r="C10" s="31">
        <v>46081</v>
      </c>
      <c r="D10" s="3">
        <f t="shared" si="0"/>
        <v>90</v>
      </c>
      <c r="E10" s="3">
        <v>6</v>
      </c>
      <c r="F10" s="3">
        <v>9</v>
      </c>
      <c r="G10" s="3">
        <v>17</v>
      </c>
      <c r="H10" s="3">
        <v>21</v>
      </c>
      <c r="I10" s="29">
        <f t="shared" si="2"/>
        <v>9</v>
      </c>
      <c r="J10" s="8">
        <f t="shared" si="1"/>
        <v>810</v>
      </c>
      <c r="K10" s="11" t="b">
        <v>0</v>
      </c>
      <c r="L10" s="11"/>
      <c r="M10" s="12"/>
      <c r="N10" s="13"/>
      <c r="O10" s="9">
        <f t="shared" si="3"/>
        <v>0</v>
      </c>
      <c r="P10" s="10">
        <f t="shared" si="4"/>
        <v>0</v>
      </c>
      <c r="Q10" s="14"/>
      <c r="R10" s="14"/>
    </row>
    <row r="11" spans="1:18">
      <c r="A11" s="19" t="s">
        <v>72</v>
      </c>
      <c r="B11" s="31">
        <v>46082</v>
      </c>
      <c r="C11" s="31">
        <v>46173</v>
      </c>
      <c r="D11" s="3">
        <f t="shared" si="0"/>
        <v>92</v>
      </c>
      <c r="E11" s="29">
        <v>17</v>
      </c>
      <c r="F11" s="29">
        <v>20</v>
      </c>
      <c r="G11" s="29"/>
      <c r="H11" s="29"/>
      <c r="I11" s="29">
        <f t="shared" si="2"/>
        <v>4</v>
      </c>
      <c r="J11" s="8">
        <f t="shared" si="1"/>
        <v>368</v>
      </c>
      <c r="K11" s="11" t="b">
        <v>0</v>
      </c>
      <c r="L11" s="11"/>
      <c r="M11" s="12"/>
      <c r="N11" s="13"/>
      <c r="O11" s="9">
        <f t="shared" si="3"/>
        <v>0</v>
      </c>
      <c r="P11" s="10">
        <f t="shared" si="4"/>
        <v>0</v>
      </c>
      <c r="Q11" s="14"/>
      <c r="R11" s="14"/>
    </row>
    <row r="12" spans="1:18">
      <c r="A12" s="19" t="s">
        <v>73</v>
      </c>
      <c r="B12" s="31">
        <v>46174</v>
      </c>
      <c r="C12" s="31">
        <v>46295</v>
      </c>
      <c r="D12" s="3">
        <f t="shared" si="0"/>
        <v>122</v>
      </c>
      <c r="E12" s="3">
        <v>17</v>
      </c>
      <c r="F12" s="3">
        <v>21</v>
      </c>
      <c r="G12" s="3"/>
      <c r="H12" s="3"/>
      <c r="I12" s="29">
        <f t="shared" si="2"/>
        <v>5</v>
      </c>
      <c r="J12" s="8">
        <f t="shared" si="1"/>
        <v>610</v>
      </c>
      <c r="K12" s="11" t="b">
        <v>0</v>
      </c>
      <c r="L12" s="11"/>
      <c r="M12" s="12"/>
      <c r="N12" s="13"/>
      <c r="O12" s="9">
        <f t="shared" si="3"/>
        <v>0</v>
      </c>
      <c r="P12" s="10">
        <f t="shared" si="4"/>
        <v>0</v>
      </c>
      <c r="Q12" s="14"/>
      <c r="R12" s="14"/>
    </row>
    <row r="13" spans="1:18">
      <c r="A13" s="19" t="s">
        <v>74</v>
      </c>
      <c r="B13" s="31">
        <v>46296</v>
      </c>
      <c r="C13" s="31">
        <v>46356</v>
      </c>
      <c r="D13" s="3">
        <f t="shared" si="0"/>
        <v>61</v>
      </c>
      <c r="E13" s="3">
        <v>17</v>
      </c>
      <c r="F13" s="3">
        <v>20</v>
      </c>
      <c r="G13" s="3"/>
      <c r="H13" s="3"/>
      <c r="I13" s="29">
        <f t="shared" si="2"/>
        <v>4</v>
      </c>
      <c r="J13" s="8">
        <f t="shared" si="1"/>
        <v>244</v>
      </c>
      <c r="K13" s="11" t="b">
        <v>0</v>
      </c>
      <c r="L13" s="11"/>
      <c r="M13" s="12"/>
      <c r="N13" s="13"/>
      <c r="O13" s="9">
        <f t="shared" si="3"/>
        <v>0</v>
      </c>
      <c r="P13" s="10">
        <f t="shared" si="4"/>
        <v>0</v>
      </c>
      <c r="Q13" s="14"/>
      <c r="R13" s="14"/>
    </row>
    <row r="14" spans="1:18">
      <c r="A14" s="19" t="s">
        <v>75</v>
      </c>
      <c r="B14" s="31">
        <v>46357</v>
      </c>
      <c r="C14" s="31">
        <v>46446</v>
      </c>
      <c r="D14" s="3">
        <f t="shared" si="0"/>
        <v>90</v>
      </c>
      <c r="E14" s="3">
        <v>6</v>
      </c>
      <c r="F14" s="3">
        <v>9</v>
      </c>
      <c r="G14" s="3">
        <v>17</v>
      </c>
      <c r="H14" s="3">
        <v>21</v>
      </c>
      <c r="I14" s="29">
        <f t="shared" si="2"/>
        <v>9</v>
      </c>
      <c r="J14" s="8">
        <f t="shared" si="1"/>
        <v>810</v>
      </c>
      <c r="K14" s="11" t="b">
        <v>0</v>
      </c>
      <c r="L14" s="11"/>
      <c r="M14" s="12"/>
      <c r="N14" s="13"/>
      <c r="O14" s="9">
        <f t="shared" si="3"/>
        <v>0</v>
      </c>
      <c r="P14" s="10">
        <f t="shared" si="4"/>
        <v>0</v>
      </c>
      <c r="Q14" s="14"/>
      <c r="R14" s="14"/>
    </row>
    <row r="15" spans="1:18">
      <c r="A15" s="19" t="s">
        <v>76</v>
      </c>
      <c r="B15" s="31">
        <v>46447</v>
      </c>
      <c r="C15" s="31">
        <v>46477</v>
      </c>
      <c r="D15" s="3">
        <f t="shared" si="0"/>
        <v>31</v>
      </c>
      <c r="E15" s="3">
        <v>17</v>
      </c>
      <c r="F15" s="3">
        <v>20</v>
      </c>
      <c r="G15" s="3"/>
      <c r="H15" s="3"/>
      <c r="I15" s="29">
        <f t="shared" si="2"/>
        <v>4</v>
      </c>
      <c r="J15" s="8">
        <f t="shared" si="1"/>
        <v>124</v>
      </c>
      <c r="K15" s="11" t="b">
        <v>0</v>
      </c>
      <c r="L15" s="11"/>
      <c r="M15" s="12"/>
      <c r="N15" s="13"/>
      <c r="O15" s="9">
        <f t="shared" si="3"/>
        <v>0</v>
      </c>
      <c r="P15" s="10">
        <f t="shared" si="4"/>
        <v>0</v>
      </c>
      <c r="Q15" s="14"/>
      <c r="R15" s="14"/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s="1"/>
    </row>
    <row r="23" spans="1:1">
      <c r="A23" s="1" t="s">
        <v>81</v>
      </c>
    </row>
    <row r="24" spans="1:1">
      <c r="A24" s="1" t="s">
        <v>82</v>
      </c>
    </row>
    <row r="25" spans="1:1">
      <c r="A25" s="1" t="s">
        <v>83</v>
      </c>
    </row>
    <row r="26" spans="1:1">
      <c r="A26" s="20" t="s">
        <v>84</v>
      </c>
    </row>
    <row r="27" spans="1:1">
      <c r="A27" s="20" t="s">
        <v>85</v>
      </c>
    </row>
  </sheetData>
  <sheetProtection sheet="1" objects="1" scenarios="1"/>
  <mergeCells count="6">
    <mergeCell ref="G3:H3"/>
    <mergeCell ref="A3:A4"/>
    <mergeCell ref="B3:B4"/>
    <mergeCell ref="C3:C4"/>
    <mergeCell ref="D3:D4"/>
    <mergeCell ref="E3:F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5</xdr:row>
                    <xdr:rowOff>171450</xdr:rowOff>
                  </from>
                  <to>
                    <xdr:col>10</xdr:col>
                    <xdr:colOff>552450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171450</xdr:rowOff>
                  </from>
                  <to>
                    <xdr:col>10</xdr:col>
                    <xdr:colOff>552450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161925</xdr:rowOff>
                  </from>
                  <to>
                    <xdr:col>10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171450</xdr:rowOff>
                  </from>
                  <to>
                    <xdr:col>10</xdr:col>
                    <xdr:colOff>561975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171450</xdr:rowOff>
                  </from>
                  <to>
                    <xdr:col>10</xdr:col>
                    <xdr:colOff>561975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161925</xdr:rowOff>
                  </from>
                  <to>
                    <xdr:col>10</xdr:col>
                    <xdr:colOff>561975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161925</xdr:rowOff>
                  </from>
                  <to>
                    <xdr:col>10</xdr:col>
                    <xdr:colOff>561975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161925</xdr:rowOff>
                  </from>
                  <to>
                    <xdr:col>10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171450</xdr:rowOff>
                  </from>
                  <to>
                    <xdr:col>10</xdr:col>
                    <xdr:colOff>561975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6A86-B3D8-412E-A91C-32934CE562B3}">
  <dimension ref="A2:C28"/>
  <sheetViews>
    <sheetView workbookViewId="0">
      <selection activeCell="C7" sqref="C7"/>
    </sheetView>
  </sheetViews>
  <sheetFormatPr defaultRowHeight="15"/>
  <cols>
    <col min="1" max="1" width="19.42578125" customWidth="1"/>
    <col min="2" max="2" width="13.7109375" customWidth="1"/>
    <col min="3" max="3" width="74.140625" customWidth="1"/>
  </cols>
  <sheetData>
    <row r="2" spans="1:3">
      <c r="A2" s="16" t="s">
        <v>86</v>
      </c>
      <c r="B2" s="17"/>
      <c r="C2" s="17"/>
    </row>
    <row r="3" spans="1:3">
      <c r="A3" s="3" t="s">
        <v>87</v>
      </c>
      <c r="B3" s="3" t="s">
        <v>88</v>
      </c>
      <c r="C3" s="3" t="s">
        <v>89</v>
      </c>
    </row>
    <row r="4" spans="1:3">
      <c r="A4" s="25" t="s">
        <v>55</v>
      </c>
      <c r="B4" s="25" t="s">
        <v>90</v>
      </c>
      <c r="C4" s="26" t="s">
        <v>91</v>
      </c>
    </row>
    <row r="5" spans="1:3">
      <c r="A5" s="24">
        <v>45748</v>
      </c>
      <c r="B5" s="18"/>
      <c r="C5" s="18"/>
    </row>
    <row r="6" spans="1:3">
      <c r="A6" s="24">
        <v>45778</v>
      </c>
      <c r="B6" s="18"/>
      <c r="C6" s="18"/>
    </row>
    <row r="7" spans="1:3">
      <c r="A7" s="24">
        <v>45809</v>
      </c>
      <c r="B7" s="18"/>
      <c r="C7" s="18"/>
    </row>
    <row r="8" spans="1:3">
      <c r="A8" s="24">
        <v>45839</v>
      </c>
      <c r="B8" s="18"/>
      <c r="C8" s="18"/>
    </row>
    <row r="9" spans="1:3">
      <c r="A9" s="24">
        <v>45870</v>
      </c>
      <c r="B9" s="18"/>
      <c r="C9" s="18"/>
    </row>
    <row r="10" spans="1:3">
      <c r="A10" s="24">
        <v>45901</v>
      </c>
      <c r="B10" s="18"/>
      <c r="C10" s="18"/>
    </row>
    <row r="11" spans="1:3">
      <c r="A11" s="24">
        <v>45931</v>
      </c>
      <c r="B11" s="18"/>
      <c r="C11" s="18"/>
    </row>
    <row r="12" spans="1:3">
      <c r="A12" s="24">
        <v>45962</v>
      </c>
      <c r="B12" s="18"/>
      <c r="C12" s="18"/>
    </row>
    <row r="13" spans="1:3">
      <c r="A13" s="24">
        <v>45992</v>
      </c>
      <c r="B13" s="18"/>
      <c r="C13" s="18"/>
    </row>
    <row r="14" spans="1:3">
      <c r="A14" s="24">
        <v>46023</v>
      </c>
      <c r="B14" s="18"/>
      <c r="C14" s="18"/>
    </row>
    <row r="15" spans="1:3">
      <c r="A15" s="24">
        <v>46054</v>
      </c>
      <c r="B15" s="18"/>
      <c r="C15" s="18"/>
    </row>
    <row r="16" spans="1:3">
      <c r="A16" s="24">
        <v>46082</v>
      </c>
      <c r="B16" s="18"/>
      <c r="C16" s="18"/>
    </row>
    <row r="17" spans="1:3">
      <c r="A17" s="24">
        <v>46113</v>
      </c>
      <c r="B17" s="18"/>
      <c r="C17" s="18"/>
    </row>
    <row r="18" spans="1:3">
      <c r="A18" s="24">
        <v>46143</v>
      </c>
      <c r="B18" s="18"/>
      <c r="C18" s="18"/>
    </row>
    <row r="19" spans="1:3">
      <c r="A19" s="24">
        <v>46174</v>
      </c>
      <c r="B19" s="18"/>
      <c r="C19" s="18"/>
    </row>
    <row r="20" spans="1:3">
      <c r="A20" s="24">
        <v>46204</v>
      </c>
      <c r="B20" s="18"/>
      <c r="C20" s="18"/>
    </row>
    <row r="21" spans="1:3">
      <c r="A21" s="24">
        <v>46235</v>
      </c>
      <c r="B21" s="18"/>
      <c r="C21" s="18"/>
    </row>
    <row r="22" spans="1:3">
      <c r="A22" s="24">
        <v>46266</v>
      </c>
      <c r="B22" s="18"/>
      <c r="C22" s="18"/>
    </row>
    <row r="23" spans="1:3">
      <c r="A23" s="24">
        <v>46296</v>
      </c>
      <c r="B23" s="18"/>
      <c r="C23" s="18"/>
    </row>
    <row r="24" spans="1:3">
      <c r="A24" s="24">
        <v>46327</v>
      </c>
      <c r="B24" s="18"/>
      <c r="C24" s="18"/>
    </row>
    <row r="25" spans="1:3">
      <c r="A25" s="24">
        <v>46357</v>
      </c>
      <c r="B25" s="18"/>
      <c r="C25" s="18"/>
    </row>
    <row r="26" spans="1:3">
      <c r="A26" s="24">
        <v>46388</v>
      </c>
      <c r="B26" s="18"/>
      <c r="C26" s="18"/>
    </row>
    <row r="27" spans="1:3">
      <c r="A27" s="24">
        <v>46419</v>
      </c>
      <c r="B27" s="18"/>
      <c r="C27" s="18"/>
    </row>
    <row r="28" spans="1:3">
      <c r="A28" s="24">
        <v>46447</v>
      </c>
      <c r="B28" s="18"/>
      <c r="C28" s="18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B222A271C874883CCF5AA671A2248" ma:contentTypeVersion="7" ma:contentTypeDescription="Create a new document." ma:contentTypeScope="" ma:versionID="677353f20374c193efe356e2146ff4d7">
  <xsd:schema xmlns:xsd="http://www.w3.org/2001/XMLSchema" xmlns:xs="http://www.w3.org/2001/XMLSchema" xmlns:p="http://schemas.microsoft.com/office/2006/metadata/properties" xmlns:ns2="65ba6488-6413-4dec-a148-541526ccc51b" xmlns:ns3="5ecffb83-81dc-4a6e-958e-9bd7892b5bec" targetNamespace="http://schemas.microsoft.com/office/2006/metadata/properties" ma:root="true" ma:fieldsID="f3b7c1b755f28bdd0d97b712e024a5e5" ns2:_="" ns3:_="">
    <xsd:import namespace="65ba6488-6413-4dec-a148-541526ccc51b"/>
    <xsd:import namespace="5ecffb83-81dc-4a6e-958e-9bd7892b5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6488-6413-4dec-a148-541526ccc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ffb83-81dc-4a6e-958e-9bd7892b5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65ba6488-6413-4dec-a148-541526ccc5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27495-71E0-45DA-9171-C66B597D4807}"/>
</file>

<file path=customXml/itemProps2.xml><?xml version="1.0" encoding="utf-8"?>
<ds:datastoreItem xmlns:ds="http://schemas.openxmlformats.org/officeDocument/2006/customXml" ds:itemID="{8AB5CC47-C6D3-46B9-BEE9-6BB986A0ED7B}"/>
</file>

<file path=customXml/itemProps3.xml><?xml version="1.0" encoding="utf-8"?>
<ds:datastoreItem xmlns:ds="http://schemas.openxmlformats.org/officeDocument/2006/customXml" ds:itemID="{EF9A3304-86E0-419C-ADB6-D55E85FA0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ERCOT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Ino</dc:creator>
  <cp:keywords/>
  <dc:description/>
  <cp:lastModifiedBy>Ragsdale, Kenneth</cp:lastModifiedBy>
  <cp:revision/>
  <dcterms:created xsi:type="dcterms:W3CDTF">2023-10-02T18:53:06Z</dcterms:created>
  <dcterms:modified xsi:type="dcterms:W3CDTF">2024-08-21T20:18:35Z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2023-10-02T19:19:01Z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ec382252-ae5c-4297-8a2d-2483a6bb3d80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0x010100F64B222A271C874883CCF5AA671A2248</vt:lpwstr>
  </property>
</Properties>
</file>