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RA\"/>
    </mc:Choice>
  </mc:AlternateContent>
  <xr:revisionPtr revIDLastSave="0" documentId="8_{60219217-C43C-4ADF-A5A2-AB27EED158F5}" xr6:coauthVersionLast="47" xr6:coauthVersionMax="47" xr10:uidLastSave="{00000000-0000-0000-0000-000000000000}"/>
  <bookViews>
    <workbookView xWindow="30195" yWindow="-9105" windowWidth="38700" windowHeight="15285" xr2:uid="{7EE9473F-74AC-46F3-900B-9DA991EED629}"/>
  </bookViews>
  <sheets>
    <sheet name="1.  Description" sheetId="2" r:id="rId1"/>
    <sheet name="2.  Resource Constraints" sheetId="4" r:id="rId2"/>
    <sheet name="3. Offer Data " sheetId="12" r:id="rId3"/>
    <sheet name="4. Capital Contributions" sheetId="9" r:id="rId4"/>
    <sheet name="Aux" sheetId="1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" l="1"/>
  <c r="E14" i="12" l="1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13" i="12"/>
  <c r="B35" i="12"/>
  <c r="D35" i="12" s="1"/>
  <c r="B36" i="12"/>
  <c r="D36" i="12" s="1"/>
  <c r="B14" i="12"/>
  <c r="D14" i="12" s="1"/>
  <c r="B15" i="12"/>
  <c r="D15" i="12" s="1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D32" i="12" s="1"/>
  <c r="B33" i="12"/>
  <c r="D33" i="12" s="1"/>
  <c r="B34" i="12"/>
  <c r="D34" i="12" s="1"/>
  <c r="B13" i="12"/>
  <c r="B37" i="12" l="1"/>
  <c r="D13" i="12"/>
  <c r="H27" i="12" s="1" a="1"/>
  <c r="H27" i="12" s="1"/>
  <c r="H14" i="12" l="1" a="1"/>
  <c r="H14" i="12" s="1"/>
  <c r="I14" i="12" s="1"/>
  <c r="H30" i="12" a="1"/>
  <c r="H30" i="12" s="1"/>
  <c r="I30" i="12" s="1"/>
  <c r="H16" i="12" a="1"/>
  <c r="H16" i="12" s="1"/>
  <c r="I16" i="12" s="1"/>
  <c r="H32" i="12" a="1"/>
  <c r="H32" i="12" s="1"/>
  <c r="I32" i="12" s="1"/>
  <c r="H34" i="12" a="1"/>
  <c r="H34" i="12" s="1"/>
  <c r="I34" i="12" s="1"/>
  <c r="H36" i="12" a="1"/>
  <c r="H36" i="12" s="1"/>
  <c r="I36" i="12" s="1"/>
  <c r="H35" i="12" a="1"/>
  <c r="H35" i="12" s="1"/>
  <c r="I35" i="12" s="1"/>
  <c r="H33" i="12" a="1"/>
  <c r="H33" i="12" s="1"/>
  <c r="I33" i="12" s="1"/>
  <c r="H22" i="12" a="1"/>
  <c r="H22" i="12" s="1"/>
  <c r="I22" i="12" s="1"/>
  <c r="H13" i="12" a="1"/>
  <c r="H13" i="12" s="1"/>
  <c r="I13" i="12" s="1"/>
  <c r="H21" i="12" a="1"/>
  <c r="H21" i="12" s="1"/>
  <c r="I21" i="12" s="1"/>
  <c r="H15" i="12" a="1"/>
  <c r="H15" i="12" s="1"/>
  <c r="I15" i="12" s="1"/>
  <c r="H17" i="12" a="1"/>
  <c r="H17" i="12" s="1"/>
  <c r="I17" i="12" s="1"/>
  <c r="H25" i="12" a="1"/>
  <c r="H25" i="12" s="1"/>
  <c r="I25" i="12" s="1"/>
  <c r="H31" i="12" a="1"/>
  <c r="H31" i="12" s="1"/>
  <c r="I31" i="12" s="1"/>
  <c r="H23" i="12" a="1"/>
  <c r="H23" i="12" s="1"/>
  <c r="I23" i="12" s="1"/>
  <c r="H24" i="12" a="1"/>
  <c r="H24" i="12" s="1"/>
  <c r="I24" i="12" s="1"/>
  <c r="H19" i="12" a="1"/>
  <c r="H19" i="12" s="1"/>
  <c r="I19" i="12" s="1"/>
  <c r="H18" i="12" a="1"/>
  <c r="H18" i="12" s="1"/>
  <c r="I18" i="12" s="1"/>
  <c r="H26" i="12" a="1"/>
  <c r="H26" i="12" s="1"/>
  <c r="I26" i="12" s="1"/>
  <c r="H20" i="12" a="1"/>
  <c r="H20" i="12" s="1"/>
  <c r="I20" i="12" s="1"/>
  <c r="H28" i="12" a="1"/>
  <c r="H28" i="12" s="1"/>
  <c r="I28" i="12" s="1"/>
  <c r="H29" i="12" a="1"/>
  <c r="H29" i="12" s="1"/>
  <c r="I29" i="12" s="1"/>
  <c r="I27" i="12"/>
  <c r="D37" i="12"/>
  <c r="I37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<sst xmlns="http://schemas.openxmlformats.org/spreadsheetml/2006/main" count="97" uniqueCount="94">
  <si>
    <t>Description</t>
  </si>
  <si>
    <t>Data</t>
  </si>
  <si>
    <t>Name of Generation Resource and site code (if available)</t>
  </si>
  <si>
    <t>Nameplate capacity (MW)</t>
  </si>
  <si>
    <t xml:space="preserve">Current Generation Resource status (new/commissioning, seasonally mothballed, mothballed, retired/decommissioned) </t>
  </si>
  <si>
    <t>Name of interconnecting substation(s)</t>
  </si>
  <si>
    <t xml:space="preserve">Resource ID (if Generation Resource is currently modeled) </t>
  </si>
  <si>
    <t>If Generation Resource is in the interconnection process and has not yet completed commissioning, please provide the following:</t>
  </si>
  <si>
    <t xml:space="preserve">     1.  Generator Interconnection or Modification request number (if available)</t>
  </si>
  <si>
    <t xml:space="preserve">     4.  New proposed date of Initial Synchronization</t>
  </si>
  <si>
    <t xml:space="preserve">     1.  Hot Start (Minutes)</t>
  </si>
  <si>
    <t xml:space="preserve">     2.  Intermediate Start (Minutes)</t>
  </si>
  <si>
    <t xml:space="preserve">     3.  Cold Start (Minutes)</t>
  </si>
  <si>
    <t>Minimum Run Time (Minutes)</t>
  </si>
  <si>
    <t>Minimum Down Time (Minutes)</t>
  </si>
  <si>
    <t>Time to go from Hot to Intermediate (Minutes)</t>
  </si>
  <si>
    <t>Time to go from Intermediate to Cold (Minutes)</t>
  </si>
  <si>
    <t>DATA FOR STANDBY PAYMENT:</t>
  </si>
  <si>
    <t>DATA FOR DEPLOYMENT EVENT PAYMENT:</t>
  </si>
  <si>
    <t>DATA FOR VARIABLE PAYMENT FOR DEPLOYMENT:</t>
  </si>
  <si>
    <t>(a)</t>
  </si>
  <si>
    <t>(b)</t>
  </si>
  <si>
    <t>(c)</t>
  </si>
  <si>
    <t>(e)</t>
  </si>
  <si>
    <t>(f)</t>
  </si>
  <si>
    <t>(k)</t>
  </si>
  <si>
    <t>(l)</t>
  </si>
  <si>
    <t>Contract Capacity</t>
  </si>
  <si>
    <t>Target Availability</t>
  </si>
  <si>
    <t>Event Deployment Price
(optional)
[3]</t>
  </si>
  <si>
    <t>Proxy Startup Fuel Quantity
(optional)
[3]</t>
  </si>
  <si>
    <t>Variable Price
(optional)
[4]</t>
  </si>
  <si>
    <t>Proxy Heat Rate
(optional)
[4]</t>
  </si>
  <si>
    <t>$</t>
  </si>
  <si>
    <t>CONTRIBUTED CAPITAL EXPENDITURES (optional):</t>
  </si>
  <si>
    <t>Month-Year</t>
  </si>
  <si>
    <t xml:space="preserve">Notes: </t>
  </si>
  <si>
    <t>[2]  Assuming that all reduction factors have the value of 1 (Standby Payment is paid in full)</t>
  </si>
  <si>
    <t>[3]  If no Event Deployment Price and no Proxy Startup Fuel Quantity are provided, the Deployment Event Payment will result to zero.</t>
  </si>
  <si>
    <t>[4]  If no Variable Price and no Proxy Heat Rate are provided, the Variable Payment for Deployment will result to zero.</t>
  </si>
  <si>
    <t>OTHER DATA:</t>
  </si>
  <si>
    <t>Contractual Estimated Fuel Adder
(optional)
[5]</t>
  </si>
  <si>
    <t>[5] Contractual Estimated Fuel Adder is used for the calculation of Deployment Event Payment and Variable Payment for Deployment.</t>
  </si>
  <si>
    <t>Explanation</t>
  </si>
  <si>
    <t>Bill Determinant ==&gt;</t>
  </si>
  <si>
    <t>MRACCAP</t>
  </si>
  <si>
    <t>MRASBPR</t>
  </si>
  <si>
    <t>EDPRICE</t>
  </si>
  <si>
    <t>MRAPSUFQ</t>
  </si>
  <si>
    <t>VPRICE</t>
  </si>
  <si>
    <t>MRAPHR</t>
  </si>
  <si>
    <t>MRACEFA</t>
  </si>
  <si>
    <t>MRATA</t>
  </si>
  <si>
    <t>MRAMCAPEX</t>
  </si>
  <si>
    <t>(MW)</t>
  </si>
  <si>
    <t>(%)</t>
  </si>
  <si>
    <t>($/MW/Hour)</t>
  </si>
  <si>
    <t>($)</t>
  </si>
  <si>
    <t>($/Event)</t>
  </si>
  <si>
    <t>(MMBtu/Start)</t>
  </si>
  <si>
    <t>($/MWh)</t>
  </si>
  <si>
    <t>(MMBtu/MWh)</t>
  </si>
  <si>
    <t>($/MMBtu)</t>
  </si>
  <si>
    <t>(g)</t>
  </si>
  <si>
    <t>(m)</t>
  </si>
  <si>
    <t>(n)</t>
  </si>
  <si>
    <t>TOTAL</t>
  </si>
  <si>
    <t>Offer Start Date</t>
  </si>
  <si>
    <t>Start Date</t>
  </si>
  <si>
    <t>Stop Date</t>
  </si>
  <si>
    <t>Offer Stop Date</t>
  </si>
  <si>
    <t>Total Standby Cost ($)</t>
  </si>
  <si>
    <t>Unavoidable Cost ($)</t>
  </si>
  <si>
    <t>[1]  Subject to various reduction factors when settled</t>
  </si>
  <si>
    <t>DATA CAN BE ENTERED ONLY INTO THE CELLS HIGHLIGHTED IN GREEN</t>
  </si>
  <si>
    <t>(d) = (b*c)</t>
  </si>
  <si>
    <t>(i) = (h*f*d)</t>
  </si>
  <si>
    <t>(h) 
calculated based on cell B5</t>
  </si>
  <si>
    <t>Month</t>
  </si>
  <si>
    <t>Number of Contracted Hours per day</t>
  </si>
  <si>
    <t>Number of Contracted Hours per month</t>
  </si>
  <si>
    <t>Number of Contracted Days</t>
  </si>
  <si>
    <t>Is data required for the month?</t>
  </si>
  <si>
    <t>Offered Standby Price per MW per hour 
[1]</t>
  </si>
  <si>
    <t>Total Offered Standby Payment for the Contract Period
[2]</t>
  </si>
  <si>
    <t>&lt;-- Total expected Standby Payments for the contracted period including costs that would become unavoidable as of the effective date of the contract, as described in the Governing Document</t>
  </si>
  <si>
    <t>&lt;-- Costs included in Total Standby Cost that would become unavoidable as of the effective date of the contract as described in the Governing Document</t>
  </si>
  <si>
    <t>(j)</t>
  </si>
  <si>
    <t>&lt;-- Select Start and Stop Date</t>
  </si>
  <si>
    <t>Fuel Type (e.g., natural gas, oil)</t>
  </si>
  <si>
    <r>
      <t xml:space="preserve">     2.  Projected Commercial Operations Date (COD) in RIOO as of April 22,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2024, or December 18, 2024, whichever COD is earlier</t>
    </r>
  </si>
  <si>
    <t xml:space="preserve">     3.  Projected date of Initial Synchronization as of April 22, 2024, or December 18, 2024, whichever is earlier</t>
  </si>
  <si>
    <t xml:space="preserve">Start-Up Times: [From time of ERCOT notification to HSL being available to SCED] </t>
  </si>
  <si>
    <t>Version 12/19/2024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</si>
</sst>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#,##0.000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8080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2" fillId="0" borderId="0" xfId="0" applyFont="1"/>
    <xf numFmtId="0" fontId="0" fillId="0" borderId="1" xfId="0" applyFill="1" applyBorder="1" applyAlignment="1">
      <alignment horizont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5" fillId="6" borderId="0" xfId="0" applyFont="1" applyFill="1"/>
    <xf numFmtId="0" fontId="0" fillId="6" borderId="0" xfId="0" applyFill="1"/>
    <xf numFmtId="0" fontId="5" fillId="7" borderId="0" xfId="0" applyFont="1" applyFill="1"/>
    <xf numFmtId="0" fontId="0" fillId="7" borderId="0" xfId="0" applyFill="1"/>
    <xf numFmtId="3" fontId="3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9" borderId="0" xfId="0" applyFont="1" applyFill="1"/>
    <xf numFmtId="0" fontId="0" fillId="9" borderId="0" xfId="0" applyFill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3" fontId="8" fillId="8" borderId="3" xfId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0" fillId="10" borderId="0" xfId="0" applyFill="1"/>
    <xf numFmtId="3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4" fontId="11" fillId="10" borderId="0" xfId="0" applyNumberFormat="1" applyFont="1" applyFill="1"/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0" xfId="0" applyBorder="1"/>
    <xf numFmtId="164" fontId="3" fillId="4" borderId="3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7" fillId="0" borderId="7" xfId="0" applyFont="1" applyBorder="1" applyAlignment="1">
      <alignment horizontal="center" vertical="center" wrapText="1"/>
    </xf>
    <xf numFmtId="0" fontId="0" fillId="0" borderId="1" xfId="0" applyFill="1" applyBorder="1"/>
    <xf numFmtId="165" fontId="8" fillId="8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4" fontId="8" fillId="2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5" fillId="5" borderId="5" xfId="0" applyFont="1" applyFill="1" applyBorder="1" applyAlignment="1">
      <alignment horizontal="center"/>
    </xf>
  </cellXfs>
  <cellStyles count="2">
    <cellStyle name="Comma 2" xfId="1" xr:uid="{A7EFC02B-16CD-4579-A593-C011A47EF417}"/>
    <cellStyle name="Normal" xfId="0" builtinId="0"/>
  </cellStyles>
  <dxfs count="5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38101</xdr:colOff>
      <xdr:row>37</xdr:row>
      <xdr:rowOff>171449</xdr:rowOff>
    </xdr:from>
    <xdr:to>
      <xdr:col>5</xdr:col>
      <xdr:colOff>352425</xdr:colOff>
      <xdr:row>38</xdr:row>
      <xdr:rowOff>885825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7A9A19-CFB1-41A7-AB49-62CA64A14FFF}"/>
            </a:ext>
          </a:extLst>
        </xdr:cNvPr>
        <xdr:cNvSpPr txBox="1"/>
      </xdr:nvSpPr>
      <xdr:spPr>
        <a:xfrm>
          <a:off x="3771901" y="8324849"/>
          <a:ext cx="1200149" cy="904876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solidFill>
                <a:srgbClr val="FF0000"/>
              </a:solidFill>
            </a:rPr>
            <a:t>MRACCAP and</a:t>
          </a:r>
          <a:r>
            <a:rPr lang="en-US" sz="1000" baseline="0">
              <a:solidFill>
                <a:srgbClr val="FF0000"/>
              </a:solidFill>
            </a:rPr>
            <a:t> MRATA are required for EACH month of the offered period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342897</xdr:colOff>
      <xdr:row>36</xdr:row>
      <xdr:rowOff>28572</xdr:rowOff>
    </xdr:from>
    <xdr:to>
      <xdr:col>7</xdr:col>
      <xdr:colOff>533399</xdr:colOff>
      <xdr:row>38</xdr:row>
      <xdr:rowOff>28573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B43D5441-CD9D-4A0B-A55A-56354710EACA}"/>
            </a:ext>
          </a:extLst>
        </xdr:cNvPr>
        <xdr:cNvSpPr/>
      </xdr:nvSpPr>
      <xdr:spPr>
        <a:xfrm rot="10800000">
          <a:off x="6648447" y="3790947"/>
          <a:ext cx="190502" cy="390526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266701</xdr:colOff>
      <xdr:row>38</xdr:row>
      <xdr:rowOff>38101</xdr:rowOff>
    </xdr:from>
    <xdr:to>
      <xdr:col>8</xdr:col>
      <xdr:colOff>381001</xdr:colOff>
      <xdr:row>40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7E8F718-CFD1-4FA7-867E-98645A97A775}"/>
            </a:ext>
          </a:extLst>
        </xdr:cNvPr>
        <xdr:cNvSpPr txBox="1"/>
      </xdr:nvSpPr>
      <xdr:spPr>
        <a:xfrm>
          <a:off x="5553076" y="8382001"/>
          <a:ext cx="1619250" cy="1200149"/>
        </a:xfrm>
        <a:prstGeom prst="rect">
          <a:avLst/>
        </a:prstGeom>
        <a:solidFill>
          <a:schemeClr val="lt1"/>
        </a:solidFill>
        <a:ln w="19050" cmpd="sng">
          <a:solidFill>
            <a:schemeClr val="accent5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solidFill>
                <a:srgbClr val="FF0000"/>
              </a:solidFill>
            </a:rPr>
            <a:t>MRASBPR</a:t>
          </a:r>
          <a:r>
            <a:rPr lang="en-US" sz="1000" baseline="0">
              <a:solidFill>
                <a:srgbClr val="FF0000"/>
              </a:solidFill>
            </a:rPr>
            <a:t> is a single value for all months based on value from cell B3 that includes costs that would become unavoidable as of the effective date of the contract.</a:t>
          </a:r>
        </a:p>
      </xdr:txBody>
    </xdr:sp>
    <xdr:clientData/>
  </xdr:twoCellAnchor>
  <xdr:twoCellAnchor>
    <xdr:from>
      <xdr:col>8</xdr:col>
      <xdr:colOff>523876</xdr:colOff>
      <xdr:row>37</xdr:row>
      <xdr:rowOff>38100</xdr:rowOff>
    </xdr:from>
    <xdr:to>
      <xdr:col>8</xdr:col>
      <xdr:colOff>914403</xdr:colOff>
      <xdr:row>38</xdr:row>
      <xdr:rowOff>419100</xdr:rowOff>
    </xdr:to>
    <xdr:sp macro="" textlink="">
      <xdr:nvSpPr>
        <xdr:cNvPr id="5" name="Arrow: Bent 4">
          <a:extLst>
            <a:ext uri="{FF2B5EF4-FFF2-40B4-BE49-F238E27FC236}">
              <a16:creationId xmlns:a16="http://schemas.microsoft.com/office/drawing/2014/main" id="{58C5C4C7-571D-444C-B796-E271F414EA12}"/>
            </a:ext>
          </a:extLst>
        </xdr:cNvPr>
        <xdr:cNvSpPr/>
      </xdr:nvSpPr>
      <xdr:spPr>
        <a:xfrm rot="16200000">
          <a:off x="7581902" y="4086224"/>
          <a:ext cx="581025" cy="390527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352426</xdr:colOff>
      <xdr:row>36</xdr:row>
      <xdr:rowOff>38099</xdr:rowOff>
    </xdr:from>
    <xdr:to>
      <xdr:col>6</xdr:col>
      <xdr:colOff>104776</xdr:colOff>
      <xdr:row>38</xdr:row>
      <xdr:rowOff>381000</xdr:rowOff>
    </xdr:to>
    <xdr:sp macro="" textlink="">
      <xdr:nvSpPr>
        <xdr:cNvPr id="6" name="Arrow: Bent-Up 5">
          <a:extLst>
            <a:ext uri="{FF2B5EF4-FFF2-40B4-BE49-F238E27FC236}">
              <a16:creationId xmlns:a16="http://schemas.microsoft.com/office/drawing/2014/main" id="{31C2FCE1-2034-42D7-981F-6FE145416B55}"/>
            </a:ext>
          </a:extLst>
        </xdr:cNvPr>
        <xdr:cNvSpPr/>
      </xdr:nvSpPr>
      <xdr:spPr>
        <a:xfrm>
          <a:off x="4972051" y="8000999"/>
          <a:ext cx="419100" cy="723901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9525</xdr:colOff>
      <xdr:row>38</xdr:row>
      <xdr:rowOff>19050</xdr:rowOff>
    </xdr:from>
    <xdr:to>
      <xdr:col>10</xdr:col>
      <xdr:colOff>228600</xdr:colOff>
      <xdr:row>38</xdr:row>
      <xdr:rowOff>771525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1B3672-C7DA-4B61-A7C6-0995749FE214}"/>
            </a:ext>
          </a:extLst>
        </xdr:cNvPr>
        <xdr:cNvSpPr txBox="1"/>
      </xdr:nvSpPr>
      <xdr:spPr>
        <a:xfrm>
          <a:off x="7724775" y="7972425"/>
          <a:ext cx="1400175" cy="752475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solidFill>
                <a:srgbClr val="FF0000"/>
              </a:solidFill>
            </a:rPr>
            <a:t>This amount may differ from the value in cell B5 due to rounding of MRASBPR in column 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7E0D-FD1F-4050-AE70-C46C9DFBB771}">
  <dimension ref="B1:D13"/>
  <sheetViews>
    <sheetView tabSelected="1" zoomScale="110" zoomScaleNormal="110" workbookViewId="0">
      <selection activeCell="B1" sqref="B1"/>
    </sheetView>
  </sheetViews>
  <sheetFormatPr defaultRowHeight="14.4" x14ac:dyDescent="0.3"/>
  <cols>
    <col min="1" max="1" width="2.5546875" customWidth="1"/>
    <col min="2" max="2" width="139.33203125" bestFit="1" customWidth="1"/>
    <col min="3" max="3" width="23.5546875" style="1" customWidth="1"/>
    <col min="4" max="4" width="18.5546875" style="1" customWidth="1"/>
  </cols>
  <sheetData>
    <row r="1" spans="2:3" x14ac:dyDescent="0.3">
      <c r="B1" s="30" t="s">
        <v>93</v>
      </c>
    </row>
    <row r="2" spans="2:3" ht="21" x14ac:dyDescent="0.4">
      <c r="B2" s="2" t="s">
        <v>0</v>
      </c>
      <c r="C2" s="2" t="s">
        <v>1</v>
      </c>
    </row>
    <row r="3" spans="2:3" x14ac:dyDescent="0.3">
      <c r="B3" s="3" t="s">
        <v>2</v>
      </c>
      <c r="C3" s="15"/>
    </row>
    <row r="4" spans="2:3" x14ac:dyDescent="0.3">
      <c r="B4" s="3" t="s">
        <v>89</v>
      </c>
      <c r="C4" s="15"/>
    </row>
    <row r="5" spans="2:3" x14ac:dyDescent="0.3">
      <c r="B5" s="3" t="s">
        <v>3</v>
      </c>
      <c r="C5" s="15"/>
    </row>
    <row r="6" spans="2:3" x14ac:dyDescent="0.3">
      <c r="B6" s="3" t="s">
        <v>4</v>
      </c>
      <c r="C6" s="15"/>
    </row>
    <row r="7" spans="2:3" x14ac:dyDescent="0.3">
      <c r="B7" s="3" t="s">
        <v>5</v>
      </c>
      <c r="C7" s="15"/>
    </row>
    <row r="8" spans="2:3" x14ac:dyDescent="0.3">
      <c r="B8" s="3" t="s">
        <v>6</v>
      </c>
      <c r="C8" s="15"/>
    </row>
    <row r="9" spans="2:3" x14ac:dyDescent="0.3">
      <c r="B9" s="3" t="s">
        <v>7</v>
      </c>
      <c r="C9" s="15"/>
    </row>
    <row r="10" spans="2:3" x14ac:dyDescent="0.3">
      <c r="B10" s="3" t="s">
        <v>8</v>
      </c>
      <c r="C10" s="15"/>
    </row>
    <row r="11" spans="2:3" x14ac:dyDescent="0.3">
      <c r="B11" s="3" t="s">
        <v>90</v>
      </c>
      <c r="C11" s="15"/>
    </row>
    <row r="12" spans="2:3" x14ac:dyDescent="0.3">
      <c r="B12" s="3" t="s">
        <v>91</v>
      </c>
      <c r="C12" s="15"/>
    </row>
    <row r="13" spans="2:3" x14ac:dyDescent="0.3">
      <c r="B13" s="3" t="s">
        <v>9</v>
      </c>
      <c r="C13" s="15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2C26-BB88-405F-AD81-ED3B839C92DC}">
  <dimension ref="B2:D15"/>
  <sheetViews>
    <sheetView zoomScale="110" zoomScaleNormal="110" workbookViewId="0"/>
  </sheetViews>
  <sheetFormatPr defaultRowHeight="14.4" x14ac:dyDescent="0.3"/>
  <cols>
    <col min="1" max="1" width="2.5546875" customWidth="1"/>
    <col min="2" max="2" width="73" customWidth="1"/>
    <col min="3" max="3" width="28.6640625" style="1" customWidth="1"/>
    <col min="4" max="4" width="18.5546875" style="1" customWidth="1"/>
  </cols>
  <sheetData>
    <row r="2" spans="2:3" ht="21" x14ac:dyDescent="0.4">
      <c r="B2" s="2" t="s">
        <v>0</v>
      </c>
      <c r="C2" s="2" t="s">
        <v>1</v>
      </c>
    </row>
    <row r="3" spans="2:3" x14ac:dyDescent="0.3">
      <c r="B3" s="3" t="s">
        <v>92</v>
      </c>
      <c r="C3" s="5"/>
    </row>
    <row r="4" spans="2:3" x14ac:dyDescent="0.3">
      <c r="B4" s="3" t="s">
        <v>10</v>
      </c>
      <c r="C4" s="15"/>
    </row>
    <row r="5" spans="2:3" x14ac:dyDescent="0.3">
      <c r="B5" s="3" t="s">
        <v>11</v>
      </c>
      <c r="C5" s="15"/>
    </row>
    <row r="6" spans="2:3" x14ac:dyDescent="0.3">
      <c r="B6" s="3" t="s">
        <v>12</v>
      </c>
      <c r="C6" s="15"/>
    </row>
    <row r="7" spans="2:3" x14ac:dyDescent="0.3">
      <c r="B7" s="3" t="s">
        <v>13</v>
      </c>
      <c r="C7" s="15"/>
    </row>
    <row r="8" spans="2:3" x14ac:dyDescent="0.3">
      <c r="B8" s="3" t="s">
        <v>14</v>
      </c>
      <c r="C8" s="15"/>
    </row>
    <row r="9" spans="2:3" x14ac:dyDescent="0.3">
      <c r="B9" s="3" t="s">
        <v>15</v>
      </c>
      <c r="C9" s="15"/>
    </row>
    <row r="10" spans="2:3" x14ac:dyDescent="0.3">
      <c r="B10" s="3" t="s">
        <v>16</v>
      </c>
      <c r="C10" s="15"/>
    </row>
    <row r="13" spans="2:3" ht="15.6" x14ac:dyDescent="0.3">
      <c r="B13" s="4"/>
    </row>
    <row r="14" spans="2:3" ht="15.6" x14ac:dyDescent="0.3">
      <c r="B14" s="4"/>
    </row>
    <row r="15" spans="2:3" ht="15.6" x14ac:dyDescent="0.3">
      <c r="B15" s="4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11D9-5699-44DC-8C8E-F94043FBBE0E}">
  <dimension ref="A1:N47"/>
  <sheetViews>
    <sheetView zoomScale="110" zoomScaleNormal="110" workbookViewId="0"/>
  </sheetViews>
  <sheetFormatPr defaultRowHeight="14.4" x14ac:dyDescent="0.3"/>
  <cols>
    <col min="1" max="1" width="19.88671875" customWidth="1"/>
    <col min="2" max="2" width="11.109375" customWidth="1"/>
    <col min="3" max="3" width="12.5546875" customWidth="1"/>
    <col min="4" max="4" width="12.44140625" customWidth="1"/>
    <col min="5" max="5" width="13.33203125" customWidth="1"/>
    <col min="6" max="6" width="10" customWidth="1"/>
    <col min="7" max="7" width="9.88671875" bestFit="1" customWidth="1"/>
    <col min="8" max="8" width="13.5546875" customWidth="1"/>
    <col min="9" max="9" width="13.88671875" customWidth="1"/>
    <col min="10" max="11" width="17.6640625" customWidth="1"/>
    <col min="12" max="13" width="20.5546875" customWidth="1"/>
    <col min="14" max="14" width="12.6640625" bestFit="1" customWidth="1"/>
    <col min="15" max="15" width="5.6640625" customWidth="1"/>
  </cols>
  <sheetData>
    <row r="1" spans="1:14" ht="15.6" x14ac:dyDescent="0.3">
      <c r="A1" s="43" t="s">
        <v>74</v>
      </c>
    </row>
    <row r="3" spans="1:14" x14ac:dyDescent="0.3">
      <c r="A3" s="37" t="s">
        <v>67</v>
      </c>
      <c r="B3" s="38">
        <v>45748</v>
      </c>
      <c r="C3" t="s">
        <v>88</v>
      </c>
    </row>
    <row r="4" spans="1:14" x14ac:dyDescent="0.3">
      <c r="A4" s="37" t="s">
        <v>70</v>
      </c>
      <c r="B4" s="38">
        <v>46477</v>
      </c>
      <c r="C4" s="45" t="str">
        <f>IF(B4&lt;B3,"Stop Date has to be past Start Date","")</f>
        <v/>
      </c>
    </row>
    <row r="5" spans="1:14" x14ac:dyDescent="0.3">
      <c r="A5" s="37" t="s">
        <v>71</v>
      </c>
      <c r="B5" s="44"/>
      <c r="C5" t="s">
        <v>85</v>
      </c>
    </row>
    <row r="6" spans="1:14" x14ac:dyDescent="0.3">
      <c r="A6" s="41" t="s">
        <v>72</v>
      </c>
      <c r="B6" s="44"/>
      <c r="C6" t="s">
        <v>86</v>
      </c>
    </row>
    <row r="8" spans="1:14" x14ac:dyDescent="0.3">
      <c r="A8" s="46" t="s">
        <v>17</v>
      </c>
      <c r="B8" s="46"/>
      <c r="C8" s="46"/>
      <c r="D8" s="46"/>
      <c r="E8" s="46"/>
      <c r="F8" s="46"/>
      <c r="G8" s="46"/>
      <c r="H8" s="46"/>
      <c r="I8" s="46"/>
      <c r="J8" s="8" t="s">
        <v>18</v>
      </c>
      <c r="K8" s="9"/>
      <c r="L8" s="10" t="s">
        <v>19</v>
      </c>
      <c r="M8" s="11"/>
      <c r="N8" s="26" t="s">
        <v>40</v>
      </c>
    </row>
    <row r="9" spans="1:14" ht="39.6" x14ac:dyDescent="0.3">
      <c r="A9" s="18" t="s">
        <v>20</v>
      </c>
      <c r="B9" s="18" t="s">
        <v>21</v>
      </c>
      <c r="C9" s="18" t="s">
        <v>22</v>
      </c>
      <c r="D9" s="18" t="s">
        <v>75</v>
      </c>
      <c r="E9" s="18" t="s">
        <v>23</v>
      </c>
      <c r="F9" s="18" t="s">
        <v>24</v>
      </c>
      <c r="G9" s="18" t="s">
        <v>63</v>
      </c>
      <c r="H9" s="18" t="s">
        <v>77</v>
      </c>
      <c r="I9" s="18" t="s">
        <v>76</v>
      </c>
      <c r="J9" s="18" t="s">
        <v>87</v>
      </c>
      <c r="K9" s="18" t="s">
        <v>25</v>
      </c>
      <c r="L9" s="18" t="s">
        <v>26</v>
      </c>
      <c r="M9" s="18" t="s">
        <v>64</v>
      </c>
      <c r="N9" s="18" t="s">
        <v>65</v>
      </c>
    </row>
    <row r="10" spans="1:14" ht="79.5" customHeight="1" x14ac:dyDescent="0.3">
      <c r="A10" s="40" t="s">
        <v>78</v>
      </c>
      <c r="B10" s="40" t="s">
        <v>81</v>
      </c>
      <c r="C10" s="40" t="s">
        <v>79</v>
      </c>
      <c r="D10" s="40" t="s">
        <v>80</v>
      </c>
      <c r="E10" s="40" t="s">
        <v>82</v>
      </c>
      <c r="F10" s="40" t="s">
        <v>27</v>
      </c>
      <c r="G10" s="40" t="s">
        <v>28</v>
      </c>
      <c r="H10" s="40" t="s">
        <v>83</v>
      </c>
      <c r="I10" s="40" t="s">
        <v>84</v>
      </c>
      <c r="J10" s="40" t="s">
        <v>29</v>
      </c>
      <c r="K10" s="40" t="s">
        <v>30</v>
      </c>
      <c r="L10" s="40" t="s">
        <v>31</v>
      </c>
      <c r="M10" s="40" t="s">
        <v>32</v>
      </c>
      <c r="N10" s="40" t="s">
        <v>41</v>
      </c>
    </row>
    <row r="11" spans="1:14" ht="18" customHeight="1" x14ac:dyDescent="0.3">
      <c r="A11" s="32" t="s">
        <v>44</v>
      </c>
      <c r="B11" s="28"/>
      <c r="C11" s="28"/>
      <c r="D11" s="28"/>
      <c r="E11" s="28"/>
      <c r="F11" s="28" t="s">
        <v>45</v>
      </c>
      <c r="G11" s="28" t="s">
        <v>52</v>
      </c>
      <c r="H11" s="28" t="s">
        <v>46</v>
      </c>
      <c r="I11" s="28"/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</row>
    <row r="12" spans="1:14" x14ac:dyDescent="0.3">
      <c r="A12" s="25"/>
      <c r="B12" s="31"/>
      <c r="C12" s="31"/>
      <c r="D12" s="31"/>
      <c r="E12" s="31"/>
      <c r="F12" s="31" t="s">
        <v>54</v>
      </c>
      <c r="G12" s="31" t="s">
        <v>55</v>
      </c>
      <c r="H12" s="31" t="s">
        <v>56</v>
      </c>
      <c r="I12" s="31" t="s">
        <v>57</v>
      </c>
      <c r="J12" s="31" t="s">
        <v>58</v>
      </c>
      <c r="K12" s="31" t="s">
        <v>59</v>
      </c>
      <c r="L12" s="31" t="s">
        <v>60</v>
      </c>
      <c r="M12" s="31" t="s">
        <v>61</v>
      </c>
      <c r="N12" s="31" t="s">
        <v>62</v>
      </c>
    </row>
    <row r="13" spans="1:14" x14ac:dyDescent="0.3">
      <c r="A13" s="35">
        <v>45748</v>
      </c>
      <c r="B13" s="20">
        <f>DAY(EOMONTH(A13,0))</f>
        <v>30</v>
      </c>
      <c r="C13" s="19">
        <v>24</v>
      </c>
      <c r="D13" s="20">
        <f t="shared" ref="D13:D36" si="0">+B13*C13</f>
        <v>720</v>
      </c>
      <c r="E13" s="20" t="str">
        <f>+IF(AND(A13&gt;=$B$3,A13&lt;=$B$4),"YES","NO")</f>
        <v>YES</v>
      </c>
      <c r="F13" s="21"/>
      <c r="G13" s="22"/>
      <c r="H13" s="42" t="e" cm="1">
        <f t="array" ref="H13">IF(E13="NO",0,ROUND($B$5/SUMPRODUCT(IF($E$13:$E$36="YES",$D$13:$D$36*$F$13:$F$36)),4))</f>
        <v>#DIV/0!</v>
      </c>
      <c r="I13" s="23" t="str">
        <f>IF(E13="NO",0,IF(AND(F13&gt;0,G13&gt;0),H13*F13*D13,"Data is required"))</f>
        <v>Data is required</v>
      </c>
      <c r="J13" s="24"/>
      <c r="K13" s="21"/>
      <c r="L13" s="24"/>
      <c r="M13" s="24"/>
      <c r="N13" s="24"/>
    </row>
    <row r="14" spans="1:14" x14ac:dyDescent="0.3">
      <c r="A14" s="36">
        <v>45778</v>
      </c>
      <c r="B14" s="20">
        <f t="shared" ref="B14:B36" si="1">DAY(EOMONTH(A14,0))</f>
        <v>31</v>
      </c>
      <c r="C14" s="19">
        <v>24</v>
      </c>
      <c r="D14" s="20">
        <f t="shared" si="0"/>
        <v>744</v>
      </c>
      <c r="E14" s="20" t="str">
        <f t="shared" ref="E14:E36" si="2">+IF(AND(A14&gt;=$B$3,A14&lt;=$B$4),"YES","NO")</f>
        <v>YES</v>
      </c>
      <c r="F14" s="21"/>
      <c r="G14" s="22"/>
      <c r="H14" s="42" t="e" cm="1">
        <f t="array" ref="H14">IF(E14="NO",0,ROUND($B$5/SUMPRODUCT(IF($E$13:$E$36="YES",$D$13:$D$36*$F$13:$F$36)),4))</f>
        <v>#DIV/0!</v>
      </c>
      <c r="I14" s="23" t="str">
        <f t="shared" ref="I14:I36" si="3">IF(E14="NO",0,IF(AND(F14&gt;0,G14&gt;0),H14*F14*D14,"Data is required"))</f>
        <v>Data is required</v>
      </c>
      <c r="J14" s="14"/>
      <c r="K14" s="13"/>
      <c r="L14" s="14"/>
      <c r="M14" s="14"/>
      <c r="N14" s="14"/>
    </row>
    <row r="15" spans="1:14" x14ac:dyDescent="0.3">
      <c r="A15" s="35">
        <v>45809</v>
      </c>
      <c r="B15" s="20">
        <f t="shared" si="1"/>
        <v>30</v>
      </c>
      <c r="C15" s="19">
        <v>24</v>
      </c>
      <c r="D15" s="20">
        <f t="shared" si="0"/>
        <v>720</v>
      </c>
      <c r="E15" s="20" t="str">
        <f t="shared" si="2"/>
        <v>YES</v>
      </c>
      <c r="F15" s="13"/>
      <c r="G15" s="22"/>
      <c r="H15" s="42" t="e" cm="1">
        <f t="array" ref="H15">IF(E15="NO",0,ROUND($B$5/SUMPRODUCT(IF($E$13:$E$36="YES",$D$13:$D$36*$F$13:$F$36)),4))</f>
        <v>#DIV/0!</v>
      </c>
      <c r="I15" s="23" t="str">
        <f t="shared" si="3"/>
        <v>Data is required</v>
      </c>
      <c r="J15" s="14"/>
      <c r="K15" s="13"/>
      <c r="L15" s="14"/>
      <c r="M15" s="14"/>
      <c r="N15" s="14"/>
    </row>
    <row r="16" spans="1:14" x14ac:dyDescent="0.3">
      <c r="A16" s="36">
        <v>45839</v>
      </c>
      <c r="B16" s="20">
        <f t="shared" si="1"/>
        <v>31</v>
      </c>
      <c r="C16" s="19">
        <v>24</v>
      </c>
      <c r="D16" s="20">
        <f t="shared" si="0"/>
        <v>744</v>
      </c>
      <c r="E16" s="20" t="str">
        <f t="shared" si="2"/>
        <v>YES</v>
      </c>
      <c r="F16" s="13"/>
      <c r="G16" s="22"/>
      <c r="H16" s="42" t="e" cm="1">
        <f t="array" ref="H16">IF(E16="NO",0,ROUND($B$5/SUMPRODUCT(IF($E$13:$E$36="YES",$D$13:$D$36*$F$13:$F$36)),4))</f>
        <v>#DIV/0!</v>
      </c>
      <c r="I16" s="23" t="str">
        <f t="shared" si="3"/>
        <v>Data is required</v>
      </c>
      <c r="J16" s="14"/>
      <c r="K16" s="13"/>
      <c r="L16" s="14"/>
      <c r="M16" s="14"/>
      <c r="N16" s="14"/>
    </row>
    <row r="17" spans="1:14" x14ac:dyDescent="0.3">
      <c r="A17" s="35">
        <v>45870</v>
      </c>
      <c r="B17" s="20">
        <f t="shared" si="1"/>
        <v>31</v>
      </c>
      <c r="C17" s="19">
        <v>24</v>
      </c>
      <c r="D17" s="20">
        <f t="shared" si="0"/>
        <v>744</v>
      </c>
      <c r="E17" s="20" t="str">
        <f t="shared" si="2"/>
        <v>YES</v>
      </c>
      <c r="F17" s="13"/>
      <c r="G17" s="22"/>
      <c r="H17" s="42" t="e" cm="1">
        <f t="array" ref="H17">IF(E17="NO",0,ROUND($B$5/SUMPRODUCT(IF($E$13:$E$36="YES",$D$13:$D$36*$F$13:$F$36)),4))</f>
        <v>#DIV/0!</v>
      </c>
      <c r="I17" s="23" t="str">
        <f t="shared" si="3"/>
        <v>Data is required</v>
      </c>
      <c r="J17" s="14"/>
      <c r="K17" s="13"/>
      <c r="L17" s="14"/>
      <c r="M17" s="14"/>
      <c r="N17" s="14"/>
    </row>
    <row r="18" spans="1:14" x14ac:dyDescent="0.3">
      <c r="A18" s="36">
        <v>45901</v>
      </c>
      <c r="B18" s="20">
        <f t="shared" si="1"/>
        <v>30</v>
      </c>
      <c r="C18" s="19">
        <v>24</v>
      </c>
      <c r="D18" s="20">
        <f t="shared" si="0"/>
        <v>720</v>
      </c>
      <c r="E18" s="20" t="str">
        <f t="shared" si="2"/>
        <v>YES</v>
      </c>
      <c r="F18" s="13"/>
      <c r="G18" s="22"/>
      <c r="H18" s="42" t="e" cm="1">
        <f t="array" ref="H18">IF(E18="NO",0,ROUND($B$5/SUMPRODUCT(IF($E$13:$E$36="YES",$D$13:$D$36*$F$13:$F$36)),4))</f>
        <v>#DIV/0!</v>
      </c>
      <c r="I18" s="23" t="str">
        <f t="shared" si="3"/>
        <v>Data is required</v>
      </c>
      <c r="J18" s="14"/>
      <c r="K18" s="13"/>
      <c r="L18" s="14"/>
      <c r="M18" s="14"/>
      <c r="N18" s="14"/>
    </row>
    <row r="19" spans="1:14" x14ac:dyDescent="0.3">
      <c r="A19" s="35">
        <v>45931</v>
      </c>
      <c r="B19" s="20">
        <f t="shared" si="1"/>
        <v>31</v>
      </c>
      <c r="C19" s="19">
        <v>24</v>
      </c>
      <c r="D19" s="20">
        <f t="shared" si="0"/>
        <v>744</v>
      </c>
      <c r="E19" s="20" t="str">
        <f t="shared" si="2"/>
        <v>YES</v>
      </c>
      <c r="F19" s="13"/>
      <c r="G19" s="22"/>
      <c r="H19" s="42" t="e" cm="1">
        <f t="array" ref="H19">IF(E19="NO",0,ROUND($B$5/SUMPRODUCT(IF($E$13:$E$36="YES",$D$13:$D$36*$F$13:$F$36)),4))</f>
        <v>#DIV/0!</v>
      </c>
      <c r="I19" s="23" t="str">
        <f t="shared" si="3"/>
        <v>Data is required</v>
      </c>
      <c r="J19" s="14"/>
      <c r="K19" s="13"/>
      <c r="L19" s="14"/>
      <c r="M19" s="14"/>
      <c r="N19" s="14"/>
    </row>
    <row r="20" spans="1:14" x14ac:dyDescent="0.3">
      <c r="A20" s="36">
        <v>45962</v>
      </c>
      <c r="B20" s="20">
        <f t="shared" si="1"/>
        <v>30</v>
      </c>
      <c r="C20" s="19">
        <v>24</v>
      </c>
      <c r="D20" s="20">
        <f t="shared" si="0"/>
        <v>720</v>
      </c>
      <c r="E20" s="20" t="str">
        <f t="shared" si="2"/>
        <v>YES</v>
      </c>
      <c r="F20" s="13"/>
      <c r="G20" s="22"/>
      <c r="H20" s="42" t="e" cm="1">
        <f t="array" ref="H20">IF(E20="NO",0,ROUND($B$5/SUMPRODUCT(IF($E$13:$E$36="YES",$D$13:$D$36*$F$13:$F$36)),4))</f>
        <v>#DIV/0!</v>
      </c>
      <c r="I20" s="23" t="str">
        <f t="shared" si="3"/>
        <v>Data is required</v>
      </c>
      <c r="J20" s="14"/>
      <c r="K20" s="13"/>
      <c r="L20" s="14"/>
      <c r="M20" s="14"/>
      <c r="N20" s="14"/>
    </row>
    <row r="21" spans="1:14" x14ac:dyDescent="0.3">
      <c r="A21" s="35">
        <v>45992</v>
      </c>
      <c r="B21" s="20">
        <f t="shared" si="1"/>
        <v>31</v>
      </c>
      <c r="C21" s="19">
        <v>24</v>
      </c>
      <c r="D21" s="20">
        <f t="shared" si="0"/>
        <v>744</v>
      </c>
      <c r="E21" s="20" t="str">
        <f t="shared" si="2"/>
        <v>YES</v>
      </c>
      <c r="F21" s="13"/>
      <c r="G21" s="22"/>
      <c r="H21" s="42" t="e" cm="1">
        <f t="array" ref="H21">IF(E21="NO",0,ROUND($B$5/SUMPRODUCT(IF($E$13:$E$36="YES",$D$13:$D$36*$F$13:$F$36)),4))</f>
        <v>#DIV/0!</v>
      </c>
      <c r="I21" s="23" t="str">
        <f t="shared" si="3"/>
        <v>Data is required</v>
      </c>
      <c r="J21" s="14"/>
      <c r="K21" s="13"/>
      <c r="L21" s="14"/>
      <c r="M21" s="14"/>
      <c r="N21" s="14"/>
    </row>
    <row r="22" spans="1:14" x14ac:dyDescent="0.3">
      <c r="A22" s="36">
        <v>46023</v>
      </c>
      <c r="B22" s="20">
        <f t="shared" si="1"/>
        <v>31</v>
      </c>
      <c r="C22" s="19">
        <v>24</v>
      </c>
      <c r="D22" s="20">
        <f t="shared" si="0"/>
        <v>744</v>
      </c>
      <c r="E22" s="20" t="str">
        <f t="shared" si="2"/>
        <v>YES</v>
      </c>
      <c r="F22" s="13"/>
      <c r="G22" s="22"/>
      <c r="H22" s="42" t="e" cm="1">
        <f t="array" ref="H22">IF(E22="NO",0,ROUND($B$5/SUMPRODUCT(IF($E$13:$E$36="YES",$D$13:$D$36*$F$13:$F$36)),4))</f>
        <v>#DIV/0!</v>
      </c>
      <c r="I22" s="23" t="str">
        <f t="shared" si="3"/>
        <v>Data is required</v>
      </c>
      <c r="J22" s="14"/>
      <c r="K22" s="13"/>
      <c r="L22" s="14"/>
      <c r="M22" s="14"/>
      <c r="N22" s="14"/>
    </row>
    <row r="23" spans="1:14" x14ac:dyDescent="0.3">
      <c r="A23" s="35">
        <v>46054</v>
      </c>
      <c r="B23" s="20">
        <f t="shared" si="1"/>
        <v>28</v>
      </c>
      <c r="C23" s="19">
        <v>24</v>
      </c>
      <c r="D23" s="20">
        <f t="shared" si="0"/>
        <v>672</v>
      </c>
      <c r="E23" s="20" t="str">
        <f t="shared" si="2"/>
        <v>YES</v>
      </c>
      <c r="F23" s="13"/>
      <c r="G23" s="22"/>
      <c r="H23" s="42" t="e" cm="1">
        <f t="array" ref="H23">IF(E23="NO",0,ROUND($B$5/SUMPRODUCT(IF($E$13:$E$36="YES",$D$13:$D$36*$F$13:$F$36)),4))</f>
        <v>#DIV/0!</v>
      </c>
      <c r="I23" s="23" t="str">
        <f t="shared" si="3"/>
        <v>Data is required</v>
      </c>
      <c r="J23" s="14"/>
      <c r="K23" s="13"/>
      <c r="L23" s="14"/>
      <c r="M23" s="14"/>
      <c r="N23" s="14"/>
    </row>
    <row r="24" spans="1:14" x14ac:dyDescent="0.3">
      <c r="A24" s="36">
        <v>46082</v>
      </c>
      <c r="B24" s="20">
        <f t="shared" si="1"/>
        <v>31</v>
      </c>
      <c r="C24" s="19">
        <v>24</v>
      </c>
      <c r="D24" s="20">
        <f t="shared" si="0"/>
        <v>744</v>
      </c>
      <c r="E24" s="20" t="str">
        <f t="shared" si="2"/>
        <v>YES</v>
      </c>
      <c r="F24" s="21"/>
      <c r="G24" s="22"/>
      <c r="H24" s="42" t="e" cm="1">
        <f t="array" ref="H24">IF(E24="NO",0,ROUND($B$5/SUMPRODUCT(IF($E$13:$E$36="YES",$D$13:$D$36*$F$13:$F$36)),4))</f>
        <v>#DIV/0!</v>
      </c>
      <c r="I24" s="23" t="str">
        <f t="shared" si="3"/>
        <v>Data is required</v>
      </c>
      <c r="J24" s="14"/>
      <c r="K24" s="13"/>
      <c r="L24" s="14"/>
      <c r="M24" s="14"/>
      <c r="N24" s="14"/>
    </row>
    <row r="25" spans="1:14" x14ac:dyDescent="0.3">
      <c r="A25" s="35">
        <v>46113</v>
      </c>
      <c r="B25" s="20">
        <f t="shared" si="1"/>
        <v>30</v>
      </c>
      <c r="C25" s="19">
        <v>24</v>
      </c>
      <c r="D25" s="20">
        <f t="shared" si="0"/>
        <v>720</v>
      </c>
      <c r="E25" s="20" t="str">
        <f t="shared" si="2"/>
        <v>YES</v>
      </c>
      <c r="F25" s="21"/>
      <c r="G25" s="22"/>
      <c r="H25" s="42" t="e" cm="1">
        <f t="array" ref="H25">IF(E25="NO",0,ROUND($B$5/SUMPRODUCT(IF($E$13:$E$36="YES",$D$13:$D$36*$F$13:$F$36)),4))</f>
        <v>#DIV/0!</v>
      </c>
      <c r="I25" s="23" t="str">
        <f t="shared" si="3"/>
        <v>Data is required</v>
      </c>
      <c r="J25" s="14"/>
      <c r="K25" s="13"/>
      <c r="L25" s="14"/>
      <c r="M25" s="14"/>
      <c r="N25" s="14"/>
    </row>
    <row r="26" spans="1:14" x14ac:dyDescent="0.3">
      <c r="A26" s="36">
        <v>46143</v>
      </c>
      <c r="B26" s="20">
        <f t="shared" si="1"/>
        <v>31</v>
      </c>
      <c r="C26" s="19">
        <v>24</v>
      </c>
      <c r="D26" s="20">
        <f t="shared" si="0"/>
        <v>744</v>
      </c>
      <c r="E26" s="20" t="str">
        <f t="shared" si="2"/>
        <v>YES</v>
      </c>
      <c r="F26" s="13"/>
      <c r="G26" s="22"/>
      <c r="H26" s="42" t="e" cm="1">
        <f t="array" ref="H26">IF(E26="NO",0,ROUND($B$5/SUMPRODUCT(IF($E$13:$E$36="YES",$D$13:$D$36*$F$13:$F$36)),4))</f>
        <v>#DIV/0!</v>
      </c>
      <c r="I26" s="23" t="str">
        <f t="shared" si="3"/>
        <v>Data is required</v>
      </c>
      <c r="J26" s="14"/>
      <c r="K26" s="13"/>
      <c r="L26" s="14"/>
      <c r="M26" s="14"/>
      <c r="N26" s="14"/>
    </row>
    <row r="27" spans="1:14" ht="15" customHeight="1" x14ac:dyDescent="0.3">
      <c r="A27" s="35">
        <v>46174</v>
      </c>
      <c r="B27" s="20">
        <f t="shared" si="1"/>
        <v>30</v>
      </c>
      <c r="C27" s="19">
        <v>24</v>
      </c>
      <c r="D27" s="20">
        <f t="shared" si="0"/>
        <v>720</v>
      </c>
      <c r="E27" s="20" t="str">
        <f t="shared" si="2"/>
        <v>YES</v>
      </c>
      <c r="F27" s="13"/>
      <c r="G27" s="22"/>
      <c r="H27" s="42" t="e" cm="1">
        <f t="array" ref="H27">IF(E27="NO",0,ROUND($B$5/SUMPRODUCT(IF($E$13:$E$36="YES",$D$13:$D$36*$F$13:$F$36)),4))</f>
        <v>#DIV/0!</v>
      </c>
      <c r="I27" s="23" t="str">
        <f t="shared" si="3"/>
        <v>Data is required</v>
      </c>
      <c r="J27" s="14"/>
      <c r="K27" s="13"/>
      <c r="L27" s="14"/>
      <c r="M27" s="14"/>
      <c r="N27" s="14"/>
    </row>
    <row r="28" spans="1:14" x14ac:dyDescent="0.3">
      <c r="A28" s="36">
        <v>46204</v>
      </c>
      <c r="B28" s="20">
        <f t="shared" si="1"/>
        <v>31</v>
      </c>
      <c r="C28" s="19">
        <v>24</v>
      </c>
      <c r="D28" s="20">
        <f t="shared" si="0"/>
        <v>744</v>
      </c>
      <c r="E28" s="20" t="str">
        <f t="shared" si="2"/>
        <v>YES</v>
      </c>
      <c r="F28" s="13"/>
      <c r="G28" s="22"/>
      <c r="H28" s="42" t="e" cm="1">
        <f t="array" ref="H28">IF(E28="NO",0,ROUND($B$5/SUMPRODUCT(IF($E$13:$E$36="YES",$D$13:$D$36*$F$13:$F$36)),4))</f>
        <v>#DIV/0!</v>
      </c>
      <c r="I28" s="23" t="str">
        <f t="shared" si="3"/>
        <v>Data is required</v>
      </c>
      <c r="J28" s="14"/>
      <c r="K28" s="13"/>
      <c r="L28" s="14"/>
      <c r="M28" s="14"/>
      <c r="N28" s="14"/>
    </row>
    <row r="29" spans="1:14" x14ac:dyDescent="0.3">
      <c r="A29" s="36">
        <v>46235</v>
      </c>
      <c r="B29" s="20">
        <f t="shared" si="1"/>
        <v>31</v>
      </c>
      <c r="C29" s="19">
        <v>24</v>
      </c>
      <c r="D29" s="20">
        <f t="shared" si="0"/>
        <v>744</v>
      </c>
      <c r="E29" s="20" t="str">
        <f t="shared" si="2"/>
        <v>YES</v>
      </c>
      <c r="F29" s="13"/>
      <c r="G29" s="22"/>
      <c r="H29" s="42" t="e" cm="1">
        <f t="array" ref="H29">IF(E29="NO",0,ROUND($B$5/SUMPRODUCT(IF($E$13:$E$36="YES",$D$13:$D$36*$F$13:$F$36)),4))</f>
        <v>#DIV/0!</v>
      </c>
      <c r="I29" s="23" t="str">
        <f t="shared" si="3"/>
        <v>Data is required</v>
      </c>
      <c r="J29" s="14"/>
      <c r="K29" s="13"/>
      <c r="L29" s="14"/>
      <c r="M29" s="14"/>
      <c r="N29" s="14"/>
    </row>
    <row r="30" spans="1:14" x14ac:dyDescent="0.3">
      <c r="A30" s="35">
        <v>46266</v>
      </c>
      <c r="B30" s="20">
        <f t="shared" si="1"/>
        <v>30</v>
      </c>
      <c r="C30" s="19">
        <v>24</v>
      </c>
      <c r="D30" s="20">
        <f t="shared" si="0"/>
        <v>720</v>
      </c>
      <c r="E30" s="20" t="str">
        <f t="shared" si="2"/>
        <v>YES</v>
      </c>
      <c r="F30" s="13"/>
      <c r="G30" s="22"/>
      <c r="H30" s="42" t="e" cm="1">
        <f t="array" ref="H30">IF(E30="NO",0,ROUND($B$5/SUMPRODUCT(IF($E$13:$E$36="YES",$D$13:$D$36*$F$13:$F$36)),4))</f>
        <v>#DIV/0!</v>
      </c>
      <c r="I30" s="23" t="str">
        <f t="shared" si="3"/>
        <v>Data is required</v>
      </c>
      <c r="J30" s="14"/>
      <c r="K30" s="13"/>
      <c r="L30" s="14"/>
      <c r="M30" s="14"/>
      <c r="N30" s="14"/>
    </row>
    <row r="31" spans="1:14" x14ac:dyDescent="0.3">
      <c r="A31" s="36">
        <v>46296</v>
      </c>
      <c r="B31" s="20">
        <f t="shared" si="1"/>
        <v>31</v>
      </c>
      <c r="C31" s="19">
        <v>24</v>
      </c>
      <c r="D31" s="20">
        <f t="shared" si="0"/>
        <v>744</v>
      </c>
      <c r="E31" s="20" t="str">
        <f t="shared" si="2"/>
        <v>YES</v>
      </c>
      <c r="F31" s="13"/>
      <c r="G31" s="22"/>
      <c r="H31" s="42" t="e" cm="1">
        <f t="array" ref="H31">IF(E31="NO",0,ROUND($B$5/SUMPRODUCT(IF($E$13:$E$36="YES",$D$13:$D$36*$F$13:$F$36)),4))</f>
        <v>#DIV/0!</v>
      </c>
      <c r="I31" s="23" t="str">
        <f t="shared" si="3"/>
        <v>Data is required</v>
      </c>
      <c r="J31" s="14"/>
      <c r="K31" s="13"/>
      <c r="L31" s="14"/>
      <c r="M31" s="14"/>
      <c r="N31" s="14"/>
    </row>
    <row r="32" spans="1:14" x14ac:dyDescent="0.3">
      <c r="A32" s="36">
        <v>46327</v>
      </c>
      <c r="B32" s="20">
        <f t="shared" si="1"/>
        <v>30</v>
      </c>
      <c r="C32" s="19">
        <v>24</v>
      </c>
      <c r="D32" s="20">
        <f t="shared" si="0"/>
        <v>720</v>
      </c>
      <c r="E32" s="20" t="str">
        <f t="shared" si="2"/>
        <v>YES</v>
      </c>
      <c r="F32" s="13"/>
      <c r="G32" s="22"/>
      <c r="H32" s="42" t="e" cm="1">
        <f t="array" ref="H32">IF(E32="NO",0,ROUND($B$5/SUMPRODUCT(IF($E$13:$E$36="YES",$D$13:$D$36*$F$13:$F$36)),4))</f>
        <v>#DIV/0!</v>
      </c>
      <c r="I32" s="23" t="str">
        <f t="shared" si="3"/>
        <v>Data is required</v>
      </c>
      <c r="J32" s="14"/>
      <c r="K32" s="13"/>
      <c r="L32" s="14"/>
      <c r="M32" s="14"/>
      <c r="N32" s="14"/>
    </row>
    <row r="33" spans="1:14" x14ac:dyDescent="0.3">
      <c r="A33" s="35">
        <v>46357</v>
      </c>
      <c r="B33" s="20">
        <f t="shared" si="1"/>
        <v>31</v>
      </c>
      <c r="C33" s="19">
        <v>24</v>
      </c>
      <c r="D33" s="20">
        <f t="shared" si="0"/>
        <v>744</v>
      </c>
      <c r="E33" s="20" t="str">
        <f t="shared" si="2"/>
        <v>YES</v>
      </c>
      <c r="F33" s="13"/>
      <c r="G33" s="22"/>
      <c r="H33" s="42" t="e" cm="1">
        <f t="array" ref="H33">IF(E33="NO",0,ROUND($B$5/SUMPRODUCT(IF($E$13:$E$36="YES",$D$13:$D$36*$F$13:$F$36)),4))</f>
        <v>#DIV/0!</v>
      </c>
      <c r="I33" s="23" t="str">
        <f t="shared" si="3"/>
        <v>Data is required</v>
      </c>
      <c r="J33" s="14"/>
      <c r="K33" s="13"/>
      <c r="L33" s="14"/>
      <c r="M33" s="14"/>
      <c r="N33" s="14"/>
    </row>
    <row r="34" spans="1:14" x14ac:dyDescent="0.3">
      <c r="A34" s="36">
        <v>46388</v>
      </c>
      <c r="B34" s="20">
        <f t="shared" si="1"/>
        <v>31</v>
      </c>
      <c r="C34" s="19">
        <v>24</v>
      </c>
      <c r="D34" s="20">
        <f t="shared" si="0"/>
        <v>744</v>
      </c>
      <c r="E34" s="20" t="str">
        <f t="shared" si="2"/>
        <v>YES</v>
      </c>
      <c r="F34" s="13"/>
      <c r="G34" s="22"/>
      <c r="H34" s="42" t="e" cm="1">
        <f t="array" ref="H34">IF(E34="NO",0,ROUND($B$5/SUMPRODUCT(IF($E$13:$E$36="YES",$D$13:$D$36*$F$13:$F$36)),4))</f>
        <v>#DIV/0!</v>
      </c>
      <c r="I34" s="23" t="str">
        <f t="shared" si="3"/>
        <v>Data is required</v>
      </c>
      <c r="J34" s="14"/>
      <c r="K34" s="13"/>
      <c r="L34" s="14"/>
      <c r="M34" s="14"/>
      <c r="N34" s="14"/>
    </row>
    <row r="35" spans="1:14" x14ac:dyDescent="0.3">
      <c r="A35" s="36">
        <v>46419</v>
      </c>
      <c r="B35" s="20">
        <f t="shared" si="1"/>
        <v>28</v>
      </c>
      <c r="C35" s="19">
        <v>24</v>
      </c>
      <c r="D35" s="20">
        <f t="shared" si="0"/>
        <v>672</v>
      </c>
      <c r="E35" s="20" t="str">
        <f t="shared" si="2"/>
        <v>YES</v>
      </c>
      <c r="F35" s="13"/>
      <c r="G35" s="22"/>
      <c r="H35" s="42" t="e" cm="1">
        <f t="array" ref="H35">IF(E35="NO",0,ROUND($B$5/SUMPRODUCT(IF($E$13:$E$36="YES",$D$13:$D$36*$F$13:$F$36)),4))</f>
        <v>#DIV/0!</v>
      </c>
      <c r="I35" s="23" t="str">
        <f t="shared" si="3"/>
        <v>Data is required</v>
      </c>
      <c r="J35" s="14"/>
      <c r="K35" s="13"/>
      <c r="L35" s="14"/>
      <c r="M35" s="14"/>
      <c r="N35" s="14"/>
    </row>
    <row r="36" spans="1:14" x14ac:dyDescent="0.3">
      <c r="A36" s="35">
        <v>46447</v>
      </c>
      <c r="B36" s="20">
        <f t="shared" si="1"/>
        <v>31</v>
      </c>
      <c r="C36" s="19">
        <v>24</v>
      </c>
      <c r="D36" s="20">
        <f t="shared" si="0"/>
        <v>744</v>
      </c>
      <c r="E36" s="20" t="str">
        <f t="shared" si="2"/>
        <v>YES</v>
      </c>
      <c r="F36" s="13"/>
      <c r="G36" s="22"/>
      <c r="H36" s="42" t="e" cm="1">
        <f t="array" ref="H36">IF(E36="NO",0,ROUND($B$5/SUMPRODUCT(IF($E$13:$E$36="YES",$D$13:$D$36*$F$13:$F$36)),4))</f>
        <v>#DIV/0!</v>
      </c>
      <c r="I36" s="23" t="str">
        <f t="shared" si="3"/>
        <v>Data is required</v>
      </c>
      <c r="J36" s="14"/>
      <c r="K36" s="13"/>
      <c r="L36" s="14"/>
      <c r="M36" s="14"/>
      <c r="N36" s="14"/>
    </row>
    <row r="37" spans="1:14" x14ac:dyDescent="0.3">
      <c r="A37" s="33" t="s">
        <v>66</v>
      </c>
      <c r="B37" s="7">
        <f>+SUM(B13:B36)</f>
        <v>730</v>
      </c>
      <c r="D37" s="12">
        <f>+SUM(D13:D36)</f>
        <v>17520</v>
      </c>
      <c r="I37" s="23" t="str">
        <f>IF(COUNTIF(I13:I36,"Data is required")=0,SUM(I13:I36),"Data is required")</f>
        <v>Data is required</v>
      </c>
    </row>
    <row r="38" spans="1:14" x14ac:dyDescent="0.3">
      <c r="J38" s="34"/>
      <c r="K38" s="34"/>
    </row>
    <row r="39" spans="1:14" ht="82.5" customHeight="1" x14ac:dyDescent="0.3">
      <c r="J39" s="34"/>
      <c r="K39" s="34"/>
      <c r="L39" s="34"/>
    </row>
    <row r="40" spans="1:14" x14ac:dyDescent="0.3">
      <c r="J40" s="34"/>
      <c r="K40" s="34"/>
    </row>
    <row r="41" spans="1:14" x14ac:dyDescent="0.3">
      <c r="K41" s="34"/>
    </row>
    <row r="42" spans="1:14" x14ac:dyDescent="0.3">
      <c r="A42" t="s">
        <v>36</v>
      </c>
    </row>
    <row r="43" spans="1:14" x14ac:dyDescent="0.3">
      <c r="A43" s="6" t="s">
        <v>73</v>
      </c>
    </row>
    <row r="44" spans="1:14" x14ac:dyDescent="0.3">
      <c r="A44" s="6" t="s">
        <v>37</v>
      </c>
    </row>
    <row r="45" spans="1:14" x14ac:dyDescent="0.3">
      <c r="A45" s="6" t="s">
        <v>38</v>
      </c>
    </row>
    <row r="46" spans="1:14" x14ac:dyDescent="0.3">
      <c r="A46" s="6" t="s">
        <v>39</v>
      </c>
    </row>
    <row r="47" spans="1:14" x14ac:dyDescent="0.3">
      <c r="A47" s="6" t="s">
        <v>42</v>
      </c>
    </row>
  </sheetData>
  <sheetProtection sheet="1" objects="1" scenarios="1"/>
  <mergeCells count="1">
    <mergeCell ref="A8:I8"/>
  </mergeCells>
  <conditionalFormatting sqref="Q13:R36">
    <cfRule type="expression" dxfId="4" priority="4">
      <formula>"$E10=""NO"""</formula>
    </cfRule>
  </conditionalFormatting>
  <conditionalFormatting sqref="F13:G36">
    <cfRule type="expression" dxfId="3" priority="3">
      <formula>$E13="NO"</formula>
    </cfRule>
  </conditionalFormatting>
  <conditionalFormatting sqref="J13:N36">
    <cfRule type="expression" dxfId="2" priority="2">
      <formula>$E13="NO"</formula>
    </cfRule>
  </conditionalFormatting>
  <conditionalFormatting sqref="H13:H36">
    <cfRule type="expression" dxfId="1" priority="1">
      <formula>$E13="NO"</formula>
    </cfRule>
  </conditionalFormatting>
  <dataValidations disablePrompts="1" count="1">
    <dataValidation type="custom" showInputMessage="1" showErrorMessage="1" error="This month is not part of the offered period" sqref="J13:N36 F13:G36" xr:uid="{1FDF45AF-1FD1-4CAA-BCF0-D565F49F94F6}">
      <formula1>$E13="YES"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86254718-5955-40F9-BB33-868A7F316F1B}">
          <x14:formula1>
            <xm:f>Aux!$A$2:$A$25</xm:f>
          </x14:formula1>
          <xm:sqref>B3</xm:sqref>
        </x14:dataValidation>
        <x14:dataValidation type="list" allowBlank="1" showInputMessage="1" showErrorMessage="1" prompt="Stop Date has to be past Start Date" xr:uid="{33AA92EA-76B2-46A6-B309-3C9464D8C4CE}">
          <x14:formula1>
            <xm:f>Aux!$B$2:$B$25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635F-BB51-4FC3-8689-C98C2ABC29FF}">
  <dimension ref="A2:C28"/>
  <sheetViews>
    <sheetView zoomScale="110" zoomScaleNormal="110" workbookViewId="0"/>
  </sheetViews>
  <sheetFormatPr defaultRowHeight="14.4" x14ac:dyDescent="0.3"/>
  <cols>
    <col min="1" max="1" width="19" customWidth="1"/>
    <col min="2" max="2" width="13.109375" customWidth="1"/>
    <col min="3" max="3" width="74.109375" customWidth="1"/>
  </cols>
  <sheetData>
    <row r="2" spans="1:3" x14ac:dyDescent="0.3">
      <c r="A2" s="16" t="s">
        <v>34</v>
      </c>
      <c r="B2" s="17"/>
      <c r="C2" s="17"/>
    </row>
    <row r="3" spans="1:3" x14ac:dyDescent="0.3">
      <c r="A3" s="7" t="s">
        <v>35</v>
      </c>
      <c r="B3" s="7" t="s">
        <v>33</v>
      </c>
      <c r="C3" s="7" t="s">
        <v>43</v>
      </c>
    </row>
    <row r="4" spans="1:3" x14ac:dyDescent="0.3">
      <c r="A4" s="28" t="s">
        <v>44</v>
      </c>
      <c r="B4" s="28" t="s">
        <v>53</v>
      </c>
      <c r="C4" s="28"/>
    </row>
    <row r="5" spans="1:3" x14ac:dyDescent="0.3">
      <c r="A5" s="29">
        <v>45748</v>
      </c>
      <c r="B5" s="27"/>
      <c r="C5" s="27"/>
    </row>
    <row r="6" spans="1:3" x14ac:dyDescent="0.3">
      <c r="A6" s="29">
        <v>45778</v>
      </c>
      <c r="B6" s="27"/>
      <c r="C6" s="27"/>
    </row>
    <row r="7" spans="1:3" x14ac:dyDescent="0.3">
      <c r="A7" s="29">
        <v>45809</v>
      </c>
      <c r="B7" s="27"/>
      <c r="C7" s="27"/>
    </row>
    <row r="8" spans="1:3" x14ac:dyDescent="0.3">
      <c r="A8" s="29">
        <v>45839</v>
      </c>
      <c r="B8" s="27"/>
      <c r="C8" s="27"/>
    </row>
    <row r="9" spans="1:3" x14ac:dyDescent="0.3">
      <c r="A9" s="29">
        <v>45870</v>
      </c>
      <c r="B9" s="27"/>
      <c r="C9" s="27"/>
    </row>
    <row r="10" spans="1:3" x14ac:dyDescent="0.3">
      <c r="A10" s="29">
        <v>45901</v>
      </c>
      <c r="B10" s="27"/>
      <c r="C10" s="27"/>
    </row>
    <row r="11" spans="1:3" x14ac:dyDescent="0.3">
      <c r="A11" s="29">
        <v>45931</v>
      </c>
      <c r="B11" s="27"/>
      <c r="C11" s="27"/>
    </row>
    <row r="12" spans="1:3" x14ac:dyDescent="0.3">
      <c r="A12" s="29">
        <v>45962</v>
      </c>
      <c r="B12" s="27"/>
      <c r="C12" s="27"/>
    </row>
    <row r="13" spans="1:3" x14ac:dyDescent="0.3">
      <c r="A13" s="29">
        <v>45992</v>
      </c>
      <c r="B13" s="27"/>
      <c r="C13" s="27"/>
    </row>
    <row r="14" spans="1:3" x14ac:dyDescent="0.3">
      <c r="A14" s="29">
        <v>46023</v>
      </c>
      <c r="B14" s="27"/>
      <c r="C14" s="27"/>
    </row>
    <row r="15" spans="1:3" x14ac:dyDescent="0.3">
      <c r="A15" s="29">
        <v>46054</v>
      </c>
      <c r="B15" s="27"/>
      <c r="C15" s="27"/>
    </row>
    <row r="16" spans="1:3" x14ac:dyDescent="0.3">
      <c r="A16" s="29">
        <v>46082</v>
      </c>
      <c r="B16" s="27"/>
      <c r="C16" s="27"/>
    </row>
    <row r="17" spans="1:3" x14ac:dyDescent="0.3">
      <c r="A17" s="29">
        <v>46113</v>
      </c>
      <c r="B17" s="27"/>
      <c r="C17" s="27"/>
    </row>
    <row r="18" spans="1:3" x14ac:dyDescent="0.3">
      <c r="A18" s="29">
        <v>46143</v>
      </c>
      <c r="B18" s="27"/>
      <c r="C18" s="27"/>
    </row>
    <row r="19" spans="1:3" x14ac:dyDescent="0.3">
      <c r="A19" s="29">
        <v>46174</v>
      </c>
      <c r="B19" s="27"/>
      <c r="C19" s="27"/>
    </row>
    <row r="20" spans="1:3" x14ac:dyDescent="0.3">
      <c r="A20" s="29">
        <v>46204</v>
      </c>
      <c r="B20" s="27"/>
      <c r="C20" s="27"/>
    </row>
    <row r="21" spans="1:3" x14ac:dyDescent="0.3">
      <c r="A21" s="29">
        <v>46235</v>
      </c>
      <c r="B21" s="27"/>
      <c r="C21" s="27"/>
    </row>
    <row r="22" spans="1:3" x14ac:dyDescent="0.3">
      <c r="A22" s="29">
        <v>46266</v>
      </c>
      <c r="B22" s="27"/>
      <c r="C22" s="27"/>
    </row>
    <row r="23" spans="1:3" x14ac:dyDescent="0.3">
      <c r="A23" s="29">
        <v>46296</v>
      </c>
      <c r="B23" s="27"/>
      <c r="C23" s="27"/>
    </row>
    <row r="24" spans="1:3" x14ac:dyDescent="0.3">
      <c r="A24" s="29">
        <v>46327</v>
      </c>
      <c r="B24" s="27"/>
      <c r="C24" s="27"/>
    </row>
    <row r="25" spans="1:3" x14ac:dyDescent="0.3">
      <c r="A25" s="29">
        <v>46357</v>
      </c>
      <c r="B25" s="27"/>
      <c r="C25" s="27"/>
    </row>
    <row r="26" spans="1:3" x14ac:dyDescent="0.3">
      <c r="A26" s="29">
        <v>46388</v>
      </c>
      <c r="B26" s="27"/>
      <c r="C26" s="27"/>
    </row>
    <row r="27" spans="1:3" x14ac:dyDescent="0.3">
      <c r="A27" s="29">
        <v>46419</v>
      </c>
      <c r="B27" s="27"/>
      <c r="C27" s="27"/>
    </row>
    <row r="28" spans="1:3" x14ac:dyDescent="0.3">
      <c r="A28" s="29">
        <v>46447</v>
      </c>
      <c r="B28" s="27"/>
      <c r="C28" s="27"/>
    </row>
  </sheetData>
  <sheetProtection sheet="1" objects="1" scenarios="1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5D7B3A-BC1D-4645-AE70-5739E2AE1E51}">
            <xm:f>'3. Offer Data '!$E13="NO"</xm:f>
            <x14:dxf>
              <fill>
                <patternFill>
                  <bgColor theme="1" tint="4.9989318521683403E-2"/>
                </patternFill>
              </fill>
            </x14:dxf>
          </x14:cfRule>
          <xm:sqref>B5:C28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This month is not part of the offered period" xr:uid="{14EAC409-980B-430D-AB3F-6745792BF04B}">
          <x14:formula1>
            <xm:f>'3. Offer Data '!$E13="YES"</xm:f>
          </x14:formula1>
          <xm:sqref>B5:C28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BF16-A7FA-45A6-BBE3-5B972DFA0801}">
  <dimension ref="A1:B26"/>
  <sheetViews>
    <sheetView zoomScale="110" zoomScaleNormal="110" workbookViewId="0"/>
  </sheetViews>
  <sheetFormatPr defaultRowHeight="14.4" x14ac:dyDescent="0.3"/>
  <cols>
    <col min="1" max="1" width="9.6640625" bestFit="1" customWidth="1"/>
    <col min="2" max="2" width="10.6640625" bestFit="1" customWidth="1"/>
  </cols>
  <sheetData>
    <row r="1" spans="1:2" x14ac:dyDescent="0.3">
      <c r="A1" t="s">
        <v>68</v>
      </c>
      <c r="B1" t="s">
        <v>69</v>
      </c>
    </row>
    <row r="2" spans="1:2" x14ac:dyDescent="0.3">
      <c r="A2" s="39">
        <v>45748</v>
      </c>
      <c r="B2" s="39">
        <v>45777</v>
      </c>
    </row>
    <row r="3" spans="1:2" x14ac:dyDescent="0.3">
      <c r="A3" s="39">
        <v>45778</v>
      </c>
      <c r="B3" s="39">
        <v>45808</v>
      </c>
    </row>
    <row r="4" spans="1:2" x14ac:dyDescent="0.3">
      <c r="A4" s="39">
        <v>45809</v>
      </c>
      <c r="B4" s="39">
        <v>45838</v>
      </c>
    </row>
    <row r="5" spans="1:2" x14ac:dyDescent="0.3">
      <c r="A5" s="39">
        <v>45839</v>
      </c>
      <c r="B5" s="39">
        <v>45869</v>
      </c>
    </row>
    <row r="6" spans="1:2" x14ac:dyDescent="0.3">
      <c r="A6" s="39">
        <v>45870</v>
      </c>
      <c r="B6" s="39">
        <v>45900</v>
      </c>
    </row>
    <row r="7" spans="1:2" x14ac:dyDescent="0.3">
      <c r="A7" s="39">
        <v>45901</v>
      </c>
      <c r="B7" s="39">
        <v>45930</v>
      </c>
    </row>
    <row r="8" spans="1:2" x14ac:dyDescent="0.3">
      <c r="A8" s="39">
        <v>45931</v>
      </c>
      <c r="B8" s="39">
        <v>45961</v>
      </c>
    </row>
    <row r="9" spans="1:2" x14ac:dyDescent="0.3">
      <c r="A9" s="39">
        <v>45962</v>
      </c>
      <c r="B9" s="39">
        <v>45991</v>
      </c>
    </row>
    <row r="10" spans="1:2" x14ac:dyDescent="0.3">
      <c r="A10" s="39">
        <v>45992</v>
      </c>
      <c r="B10" s="39">
        <v>46022</v>
      </c>
    </row>
    <row r="11" spans="1:2" x14ac:dyDescent="0.3">
      <c r="A11" s="39">
        <v>46023</v>
      </c>
      <c r="B11" s="39">
        <v>46053</v>
      </c>
    </row>
    <row r="12" spans="1:2" x14ac:dyDescent="0.3">
      <c r="A12" s="39">
        <v>46054</v>
      </c>
      <c r="B12" s="39">
        <v>46081</v>
      </c>
    </row>
    <row r="13" spans="1:2" x14ac:dyDescent="0.3">
      <c r="A13" s="39">
        <v>46082</v>
      </c>
      <c r="B13" s="39">
        <v>46112</v>
      </c>
    </row>
    <row r="14" spans="1:2" x14ac:dyDescent="0.3">
      <c r="A14" s="39">
        <v>46113</v>
      </c>
      <c r="B14" s="39">
        <v>46142</v>
      </c>
    </row>
    <row r="15" spans="1:2" x14ac:dyDescent="0.3">
      <c r="A15" s="39">
        <v>46143</v>
      </c>
      <c r="B15" s="39">
        <v>46173</v>
      </c>
    </row>
    <row r="16" spans="1:2" x14ac:dyDescent="0.3">
      <c r="A16" s="39">
        <v>46174</v>
      </c>
      <c r="B16" s="39">
        <v>46203</v>
      </c>
    </row>
    <row r="17" spans="1:2" x14ac:dyDescent="0.3">
      <c r="A17" s="39">
        <v>46204</v>
      </c>
      <c r="B17" s="39">
        <v>46234</v>
      </c>
    </row>
    <row r="18" spans="1:2" x14ac:dyDescent="0.3">
      <c r="A18" s="39">
        <v>46235</v>
      </c>
      <c r="B18" s="39">
        <v>46265</v>
      </c>
    </row>
    <row r="19" spans="1:2" x14ac:dyDescent="0.3">
      <c r="A19" s="39">
        <v>46266</v>
      </c>
      <c r="B19" s="39">
        <v>46295</v>
      </c>
    </row>
    <row r="20" spans="1:2" x14ac:dyDescent="0.3">
      <c r="A20" s="39">
        <v>46296</v>
      </c>
      <c r="B20" s="39">
        <v>46326</v>
      </c>
    </row>
    <row r="21" spans="1:2" x14ac:dyDescent="0.3">
      <c r="A21" s="39">
        <v>46327</v>
      </c>
      <c r="B21" s="39">
        <v>46356</v>
      </c>
    </row>
    <row r="22" spans="1:2" x14ac:dyDescent="0.3">
      <c r="A22" s="39">
        <v>46357</v>
      </c>
      <c r="B22" s="39">
        <v>46387</v>
      </c>
    </row>
    <row r="23" spans="1:2" x14ac:dyDescent="0.3">
      <c r="A23" s="39">
        <v>46388</v>
      </c>
      <c r="B23" s="39">
        <v>46418</v>
      </c>
    </row>
    <row r="24" spans="1:2" x14ac:dyDescent="0.3">
      <c r="A24" s="39">
        <v>46419</v>
      </c>
      <c r="B24" s="39">
        <v>46446</v>
      </c>
    </row>
    <row r="25" spans="1:2" x14ac:dyDescent="0.3">
      <c r="A25" s="39">
        <v>46447</v>
      </c>
      <c r="B25" s="39">
        <v>46477</v>
      </c>
    </row>
    <row r="26" spans="1:2" x14ac:dyDescent="0.3">
      <c r="A26" s="39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B222A271C874883CCF5AA671A2248" ma:contentTypeVersion="14" ma:contentTypeDescription="Create a new document." ma:contentTypeScope="" ma:versionID="2c006c091d5bba830bbc3ae9213f9fc8">
  <xsd:schema xmlns:xsd="http://www.w3.org/2001/XMLSchema" xmlns:xs="http://www.w3.org/2001/XMLSchema" xmlns:p="http://schemas.microsoft.com/office/2006/metadata/properties" xmlns:ns2="65ba6488-6413-4dec-a148-541526ccc51b" xmlns:ns3="5ecffb83-81dc-4a6e-958e-9bd7892b5bec" targetNamespace="http://schemas.microsoft.com/office/2006/metadata/properties" ma:root="true" ma:fieldsID="2e10708f2be21c6e641ccaca3e0da97d" ns2:_="" ns3:_="">
    <xsd:import namespace="65ba6488-6413-4dec-a148-541526ccc51b"/>
    <xsd:import namespace="5ecffb83-81dc-4a6e-958e-9bd7892b5b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Comme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6488-6413-4dec-a148-541526ccc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102f585-f336-4ab5-8023-668eed9f0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ffb83-81dc-4a6e-958e-9bd7892b5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1913cf3-9301-4716-9071-3584dee9d54a}" ma:internalName="TaxCatchAll" ma:showField="CatchAllData" ma:web="5ecffb83-81dc-4a6e-958e-9bd7892b5b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65ba6488-6413-4dec-a148-541526ccc51b" xsi:nil="true"/>
    <lcf76f155ced4ddcb4097134ff3c332f xmlns="65ba6488-6413-4dec-a148-541526ccc51b">
      <Terms xmlns="http://schemas.microsoft.com/office/infopath/2007/PartnerControls"/>
    </lcf76f155ced4ddcb4097134ff3c332f>
    <TaxCatchAll xmlns="5ecffb83-81dc-4a6e-958e-9bd7892b5bec" xsi:nil="true"/>
  </documentManagement>
</p:properties>
</file>

<file path=customXml/itemProps1.xml><?xml version="1.0" encoding="utf-8"?>
<ds:datastoreItem xmlns:ds="http://schemas.openxmlformats.org/officeDocument/2006/customXml" ds:itemID="{EE3BB954-8D03-4B9E-8834-7B1CE9A0E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a6488-6413-4dec-a148-541526ccc51b"/>
    <ds:schemaRef ds:uri="5ecffb83-81dc-4a6e-958e-9bd7892b5b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C80645-0F9C-4623-A48A-08375C404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09143-0A84-4F2F-A428-AC6E29905AF9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65ba6488-6413-4dec-a148-541526ccc51b"/>
    <ds:schemaRef ds:uri="http://schemas.microsoft.com/office/infopath/2007/PartnerControls"/>
    <ds:schemaRef ds:uri="http://schemas.openxmlformats.org/package/2006/metadata/core-properties"/>
    <ds:schemaRef ds:uri="5ecffb83-81dc-4a6e-958e-9bd7892b5b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 Description</vt:lpstr>
      <vt:lpstr>2.  Resource Constraints</vt:lpstr>
      <vt:lpstr>3. Offer Data </vt:lpstr>
      <vt:lpstr>4. Capital Contributions</vt:lpstr>
      <vt:lpstr>Aux</vt:lpstr>
    </vt:vector>
  </TitlesOfParts>
  <Manager/>
  <Company>ERCOT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Gonzalez, Ino</dc:creator>
  <cp:keywords/>
  <dc:description/>
  <cp:lastModifiedBy>Katherine Gross</cp:lastModifiedBy>
  <cp:revision/>
  <dcterms:created xsi:type="dcterms:W3CDTF">2023-10-02T18:53:06Z</dcterms:created>
  <dcterms:modified xsi:type="dcterms:W3CDTF">2024-12-20T18:56:26Z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2023-10-02T19:19:01Z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ec382252-ae5c-4297-8a2d-2483a6bb3d80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0x010100F64B222A271C874883CCF5AA671A2248</vt:lpwstr>
  </property>
  <property fmtid="{D5CDD505-2E9C-101B-9397-08002B2CF9AE}" pid="10" name="MediaServiceImageTags">
    <vt:lpwstr/>
  </property>
</Properties>
</file>