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P:\ADER Pilot Project\"/>
    </mc:Choice>
  </mc:AlternateContent>
  <xr:revisionPtr revIDLastSave="0" documentId="8_{6DF9232B-76EB-46C3-819A-7901C90CE84E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L21" i="18"/>
  <c r="D10" i="19" s="1"/>
  <c r="M21" i="18"/>
  <c r="D14" i="19" s="1"/>
  <c r="N21" i="18"/>
  <c r="E6" i="19" s="1"/>
  <c r="O21" i="18"/>
  <c r="E10" i="19" s="1"/>
  <c r="P21" i="18"/>
  <c r="Q21" i="18"/>
  <c r="F6" i="19" s="1"/>
  <c r="R21" i="18"/>
  <c r="S21" i="18"/>
  <c r="F14" i="19" s="1"/>
  <c r="T21" i="18"/>
  <c r="U21" i="18"/>
  <c r="G10" i="19" s="1"/>
  <c r="V21" i="18"/>
  <c r="W21" i="18"/>
  <c r="H6" i="19" s="1"/>
  <c r="X21" i="18"/>
  <c r="Y21" i="18"/>
  <c r="AC21" i="18"/>
  <c r="J6" i="19" s="1"/>
  <c r="AD21" i="18"/>
  <c r="J10" i="19" s="1"/>
  <c r="AE21" i="18"/>
  <c r="J14" i="19" s="1"/>
  <c r="AB21" i="18"/>
  <c r="I14" i="19" s="1"/>
  <c r="AA21" i="18"/>
  <c r="Z21" i="18"/>
  <c r="I6" i="19" s="1"/>
  <c r="I10" i="19"/>
  <c r="H14" i="19"/>
  <c r="H10" i="19"/>
  <c r="G14" i="19"/>
  <c r="G6" i="19"/>
  <c r="E14" i="19"/>
  <c r="D6" i="19"/>
  <c r="J13" i="19"/>
  <c r="F6" i="18"/>
  <c r="D13" i="19" s="1"/>
  <c r="F7" i="18"/>
  <c r="E13" i="19" s="1"/>
  <c r="F8" i="18"/>
  <c r="F13" i="19" s="1"/>
  <c r="F9" i="18"/>
  <c r="G13" i="19" s="1"/>
  <c r="F10" i="18"/>
  <c r="H13" i="19" s="1"/>
  <c r="F11" i="18"/>
  <c r="I13" i="19" s="1"/>
  <c r="F12" i="18"/>
  <c r="F5" i="18"/>
  <c r="C13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E7" i="18"/>
  <c r="N59" i="17"/>
  <c r="E12" i="18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E11" i="18"/>
  <c r="N63" i="17"/>
  <c r="N47" i="17"/>
  <c r="D11" i="18"/>
  <c r="I5" i="19" s="1"/>
  <c r="E9" i="18"/>
  <c r="N61" i="17"/>
  <c r="D9" i="18"/>
  <c r="G5" i="19" s="1"/>
  <c r="N45" i="17"/>
  <c r="D8" i="18"/>
  <c r="F5" i="19" s="1"/>
  <c r="N44" i="17"/>
  <c r="D5" i="18"/>
  <c r="C5" i="19" s="1"/>
  <c r="N41" i="17"/>
  <c r="E5" i="18"/>
  <c r="N57" i="17"/>
  <c r="I66" i="17"/>
  <c r="E8" i="18"/>
  <c r="N60" i="17"/>
  <c r="E10" i="18"/>
  <c r="N62" i="17"/>
  <c r="N58" i="17"/>
  <c r="E6" i="18"/>
  <c r="I50" i="17"/>
  <c r="D7" i="18"/>
  <c r="E5" i="19" s="1"/>
  <c r="N43" i="17"/>
  <c r="D10" i="18"/>
  <c r="H5" i="19" s="1"/>
  <c r="N46" i="17"/>
  <c r="D6" i="18"/>
  <c r="D5" i="19" s="1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<sst xmlns="http://schemas.openxmlformats.org/spreadsheetml/2006/main" count="317" uniqueCount="73">
  <si>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</si>
  <si>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</si>
  <si>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</si>
  <si>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</si>
  <si>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</si>
  <si>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</si>
  <si>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</si>
  <si>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</si>
  <si>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</si>
  <si>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</si>
  <si>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</si>
  <si>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</si>
  <si>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</si>
  <si>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</si>
  <si>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</si>
  <si>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</si>
  <si>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</si>
  <si>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</si>
  <si>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</si>
  <si>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</si>
  <si>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</si>
  <si>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</si>
  <si>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</si>
  <si>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</si>
  <si>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</si>
  <si>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</si>
  <si>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</si>
  <si>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</si>
  <si>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</si>
  <si>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</si>
  <si>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</si>
  <si>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</si>
  <si>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</si>
  <si>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</si>
  <si>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</si>
  <si>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</si>
  <si>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</si>
  <si>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</si>
  <si>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</si>
  <si>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</si>
  <si>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</si>
  <si>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</si>
  <si>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</si>
  <si>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</si>
  <si>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</si>
  <si>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</si>
  <si>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</si>
  <si>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</si>
  <si>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</si>
  <si>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</si>
  <si>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</si>
  <si>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</si>
  <si>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</si>
  <si>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</si>
  <si>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</si>
  <si>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</si>
  <si>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</si>
  <si>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</si>
  <si>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</si>
  <si>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</si>
  <si>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</si>
  <si>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</si>
  <si>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</si>
  <si>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</si>
  <si>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</si>
  <si>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</si>
  <si>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</si>
  <si>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</si>
  <si>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40 MW 
ECRS 
Limit</t>
  </si>
  <si>
    <t>ERCOT Approved
ECRS 
MW Quantity</t>
  </si>
  <si>
    <t>Limits as of 12-17-24</t>
  </si>
  <si>
    <t>Energy and AS Participation as of 12-17-24</t>
  </si>
  <si>
    <t>ADER Limits and Tracking Summary Table (as of 12-17-24)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</si>
</sst>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3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right" wrapText="1"/>
    </xf>
    <xf numFmtId="0" fontId="8" fillId="3" borderId="20" xfId="0" applyFont="1" applyFill="1" applyBorder="1" applyAlignment="1">
      <alignment horizontal="right" wrapText="1"/>
    </xf>
    <xf numFmtId="0" fontId="8" fillId="5" borderId="20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2" fillId="4" borderId="14" xfId="0" applyFont="1" applyFill="1" applyBorder="1"/>
    <xf numFmtId="0" fontId="12" fillId="4" borderId="15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0" borderId="14" xfId="0" applyFont="1" applyFill="1" applyBorder="1"/>
    <xf numFmtId="0" fontId="12" fillId="10" borderId="15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0" fontId="12" fillId="11" borderId="14" xfId="0" applyFont="1" applyFill="1" applyBorder="1"/>
    <xf numFmtId="0" fontId="12" fillId="11" borderId="15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0" fillId="0" borderId="0" xfId="0"/>
    <xf numFmtId="165" fontId="12" fillId="0" borderId="1" xfId="0" applyNumberFormat="1" applyFont="1" applyFill="1" applyBorder="1"/>
    <xf numFmtId="165" fontId="12" fillId="0" borderId="11" xfId="0" applyNumberFormat="1" applyFont="1" applyFill="1" applyBorder="1"/>
    <xf numFmtId="0" fontId="0" fillId="0" borderId="0" xfId="0"/>
    <xf numFmtId="0" fontId="8" fillId="4" borderId="20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0" fontId="12" fillId="4" borderId="23" xfId="0" applyFont="1" applyFill="1" applyBorder="1"/>
    <xf numFmtId="165" fontId="12" fillId="8" borderId="22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8" borderId="23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0" fontId="12" fillId="10" borderId="23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11" borderId="23" xfId="0" applyFont="1" applyFill="1" applyBorder="1"/>
    <xf numFmtId="0" fontId="0" fillId="0" borderId="0" xfId="0" applyBorder="1" applyAlignment="1"/>
    <xf numFmtId="0" fontId="12" fillId="0" borderId="13" xfId="0" applyFont="1" applyBorder="1"/>
    <xf numFmtId="165" fontId="12" fillId="0" borderId="13" xfId="0" applyNumberFormat="1" applyFont="1" applyBorder="1"/>
    <xf numFmtId="0" fontId="0" fillId="0" borderId="0" xfId="0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6" xfId="0" applyFont="1" applyFill="1" applyBorder="1"/>
    <xf numFmtId="0" fontId="12" fillId="4" borderId="5" xfId="0" applyFont="1" applyFill="1" applyBorder="1"/>
    <xf numFmtId="0" fontId="12" fillId="4" borderId="27" xfId="0" applyFont="1" applyFill="1" applyBorder="1"/>
    <xf numFmtId="165" fontId="12" fillId="8" borderId="26" xfId="0" applyNumberFormat="1" applyFont="1" applyFill="1" applyBorder="1"/>
    <xf numFmtId="165" fontId="12" fillId="8" borderId="5" xfId="0" applyNumberFormat="1" applyFont="1" applyFill="1" applyBorder="1"/>
    <xf numFmtId="165" fontId="12" fillId="8" borderId="27" xfId="0" applyNumberFormat="1" applyFont="1" applyFill="1" applyBorder="1"/>
    <xf numFmtId="0" fontId="12" fillId="10" borderId="26" xfId="0" applyFont="1" applyFill="1" applyBorder="1"/>
    <xf numFmtId="0" fontId="12" fillId="10" borderId="5" xfId="0" applyFont="1" applyFill="1" applyBorder="1"/>
    <xf numFmtId="0" fontId="12" fillId="10" borderId="27" xfId="0" applyFont="1" applyFill="1" applyBorder="1"/>
    <xf numFmtId="0" fontId="12" fillId="11" borderId="26" xfId="0" applyFont="1" applyFill="1" applyBorder="1"/>
    <xf numFmtId="0" fontId="12" fillId="11" borderId="5" xfId="0" applyFont="1" applyFill="1" applyBorder="1"/>
    <xf numFmtId="0" fontId="12" fillId="11" borderId="27" xfId="0" applyFont="1" applyFill="1" applyBorder="1"/>
    <xf numFmtId="165" fontId="12" fillId="4" borderId="23" xfId="0" applyNumberFormat="1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0" fontId="0" fillId="0" borderId="0" xfId="0"/>
    <xf numFmtId="165" fontId="12" fillId="4" borderId="5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28" xfId="0" applyBorder="1" applyAlignment="1"/>
    <xf numFmtId="0" fontId="0" fillId="0" borderId="29" xfId="0" applyBorder="1" applyAlignment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 applyAlignment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 applyAlignment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4" fillId="10" borderId="24" xfId="0" applyFont="1" applyFill="1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8" borderId="24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 wrapText="1"/>
    </xf>
    <xf numFmtId="0" fontId="14" fillId="11" borderId="2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85546875" bestFit="1" customWidth="1"/>
    <col min="2" max="2" width="16.28515625" bestFit="1" customWidth="1"/>
    <col min="3" max="13" width="13.7109375" bestFit="1" customWidth="1"/>
  </cols>
  <sheetData>
    <row r="1" spans="1:13" ht="12.7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2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2.7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2.75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12.7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12.7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3" ht="24" customHeight="1">
      <c r="A7" s="146" t="s">
        <v>15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9" spans="1:13">
      <c r="A9" s="147" t="s">
        <v>16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 ht="12.75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3">
      <c r="A11" s="148" t="s">
        <v>17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ht="12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49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144" t="s">
        <v>13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144" t="s">
        <v>14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 ht="12.75" customHeight="1">
      <c r="A25" t="s">
        <v>50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C3" sqref="C3"/>
    </sheetView>
  </sheetViews>
  <sheetFormatPr defaultRowHeight="12.75"/>
  <cols>
    <col min="2" max="2" width="11.5703125" customWidth="1"/>
    <col min="3" max="4" width="12.7109375" customWidth="1"/>
    <col min="5" max="5" width="17" customWidth="1"/>
    <col min="6" max="6" width="14.42578125" customWidth="1"/>
    <col min="7" max="7" width="14.28515625" customWidth="1"/>
    <col min="8" max="10" width="12.7109375" customWidth="1"/>
    <col min="11" max="11" width="15.28515625" customWidth="1"/>
  </cols>
  <sheetData>
    <row r="2" spans="1:11" ht="19.5">
      <c r="C2" s="27" t="s">
        <v>72</v>
      </c>
    </row>
    <row r="3" spans="1:11" ht="13.5" thickBot="1"/>
    <row r="4" spans="1:11" ht="27" customHeight="1" thickTop="1" thickBot="1">
      <c r="A4" s="158"/>
      <c r="B4" s="159"/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63</v>
      </c>
    </row>
    <row r="5" spans="1:11" ht="30" customHeight="1" thickTop="1" thickBot="1">
      <c r="A5" s="149" t="s">
        <v>0</v>
      </c>
      <c r="B5" s="24" t="s">
        <v>60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50"/>
      <c r="B6" s="25" t="s">
        <v>61</v>
      </c>
      <c r="C6" s="37">
        <f>'Limits &amp; Participation Tracking'!H21</f>
        <v>0</v>
      </c>
      <c r="D6" s="37">
        <f>'Limits &amp; Participation Tracking'!K21</f>
        <v>0</v>
      </c>
      <c r="E6" s="37">
        <f>'Limits &amp; Participation Tracking'!N21</f>
        <v>14.3</v>
      </c>
      <c r="F6" s="37">
        <f>'Limits &amp; Participation Tracking'!Q21</f>
        <v>0.7</v>
      </c>
      <c r="G6" s="37">
        <f>'Limits &amp; Participation Tracking'!T21</f>
        <v>7.3</v>
      </c>
      <c r="H6" s="37">
        <f>'Limits &amp; Participation Tracking'!W21</f>
        <v>0</v>
      </c>
      <c r="I6" s="37">
        <f>'Limits &amp; Participation Tracking'!Z21</f>
        <v>3.4</v>
      </c>
      <c r="J6" s="37">
        <f>'Limits &amp; Participation Tracking'!AC21</f>
        <v>0</v>
      </c>
      <c r="K6" s="37">
        <f>SUM(C6:J6)</f>
        <v>25.7</v>
      </c>
    </row>
    <row r="7" spans="1:11" ht="30" customHeight="1" thickTop="1" thickBot="1">
      <c r="A7" s="150"/>
      <c r="B7" s="25" t="s">
        <v>62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5.9680023026084505</v>
      </c>
      <c r="F7" s="37">
        <f t="shared" si="0"/>
        <v>2.4481003341530352</v>
      </c>
      <c r="G7" s="37">
        <f t="shared" si="0"/>
        <v>21.399175450871663</v>
      </c>
      <c r="H7" s="37">
        <f t="shared" si="0"/>
        <v>1.2415873063953149</v>
      </c>
      <c r="I7" s="37">
        <f t="shared" si="0"/>
        <v>6.9353849734964133</v>
      </c>
      <c r="J7" s="37">
        <f t="shared" si="0"/>
        <v>8.1539375945096921</v>
      </c>
      <c r="K7" s="37">
        <f t="shared" ref="K7" si="1">K5-K6</f>
        <v>54.3</v>
      </c>
    </row>
    <row r="8" spans="1:11" ht="30" customHeight="1" thickTop="1" thickBot="1">
      <c r="A8" s="151"/>
      <c r="B8" s="25" t="s">
        <v>58</v>
      </c>
      <c r="C8" s="38">
        <f>C6/C5</f>
        <v>0</v>
      </c>
      <c r="D8" s="38">
        <f t="shared" ref="D8:J8" si="2">D6/D5</f>
        <v>0</v>
      </c>
      <c r="E8" s="38">
        <f t="shared" si="2"/>
        <v>0.70554560762802065</v>
      </c>
      <c r="F8" s="38">
        <f t="shared" si="2"/>
        <v>0.22235631831865613</v>
      </c>
      <c r="G8" s="38">
        <f t="shared" si="2"/>
        <v>0.25436270852089171</v>
      </c>
      <c r="H8" s="38">
        <f t="shared" si="2"/>
        <v>0</v>
      </c>
      <c r="I8" s="38">
        <f t="shared" si="2"/>
        <v>0.3289669430523201</v>
      </c>
      <c r="J8" s="38">
        <f t="shared" si="2"/>
        <v>0</v>
      </c>
      <c r="K8" s="38">
        <f t="shared" ref="K8" si="3">K6/K5</f>
        <v>0.32124999999999998</v>
      </c>
    </row>
    <row r="9" spans="1:11" ht="30" customHeight="1" thickTop="1" thickBot="1">
      <c r="A9" s="152" t="s">
        <v>57</v>
      </c>
      <c r="B9" s="26" t="s">
        <v>60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53"/>
      <c r="B10" s="26" t="s">
        <v>61</v>
      </c>
      <c r="C10" s="37">
        <f>'Limits &amp; Participation Tracking'!I21</f>
        <v>0</v>
      </c>
      <c r="D10" s="37">
        <f>'Limits &amp; Participation Tracking'!L21</f>
        <v>0</v>
      </c>
      <c r="E10" s="37">
        <f>'Limits &amp; Participation Tracking'!O21</f>
        <v>6</v>
      </c>
      <c r="F10" s="37">
        <f>'Limits &amp; Participation Tracking'!R21</f>
        <v>0</v>
      </c>
      <c r="G10" s="37">
        <f>'Limits &amp; Participation Tracking'!U21</f>
        <v>4.5999999999999996</v>
      </c>
      <c r="H10" s="37">
        <f>'Limits &amp; Participation Tracking'!X21</f>
        <v>0</v>
      </c>
      <c r="I10" s="37">
        <f>'Limits &amp; Participation Tracking'!AA21</f>
        <v>0.4</v>
      </c>
      <c r="J10" s="37">
        <f>'Limits &amp; Participation Tracking'!AD21</f>
        <v>0</v>
      </c>
      <c r="K10" s="37">
        <f>SUM(C10:J10)</f>
        <v>11</v>
      </c>
    </row>
    <row r="11" spans="1:11" ht="30" customHeight="1" thickTop="1" thickBot="1">
      <c r="A11" s="153"/>
      <c r="B11" s="26" t="s">
        <v>62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4.1340011513042256</v>
      </c>
      <c r="F11" s="37">
        <f t="shared" ref="F11" si="6">F9-F10</f>
        <v>1.5740501670765175</v>
      </c>
      <c r="G11" s="37">
        <f t="shared" ref="G11" si="7">G9-G10</f>
        <v>9.7495877254358323</v>
      </c>
      <c r="H11" s="37">
        <f t="shared" ref="H11" si="8">H9-H10</f>
        <v>0.62079365319765745</v>
      </c>
      <c r="I11" s="37">
        <f t="shared" ref="I11" si="9">I9-I10</f>
        <v>4.7676924867482064</v>
      </c>
      <c r="J11" s="37">
        <f t="shared" ref="J11:K11" si="10">J9-J10</f>
        <v>4.0769687972548461</v>
      </c>
      <c r="K11" s="37">
        <f t="shared" si="10"/>
        <v>29</v>
      </c>
    </row>
    <row r="12" spans="1:11" ht="30" customHeight="1" thickTop="1" thickBot="1">
      <c r="A12" s="154"/>
      <c r="B12" s="26" t="s">
        <v>58</v>
      </c>
      <c r="C12" s="38">
        <f>C10/C9</f>
        <v>0</v>
      </c>
      <c r="D12" s="38">
        <f t="shared" ref="D12:J12" si="11">D10/D9</f>
        <v>0</v>
      </c>
      <c r="E12" s="38">
        <f t="shared" si="11"/>
        <v>0.59206624416337394</v>
      </c>
      <c r="F12" s="38">
        <f t="shared" si="11"/>
        <v>0</v>
      </c>
      <c r="G12" s="38">
        <f t="shared" si="11"/>
        <v>0.32056670114961694</v>
      </c>
      <c r="H12" s="38">
        <f t="shared" si="11"/>
        <v>0</v>
      </c>
      <c r="I12" s="38">
        <f t="shared" si="11"/>
        <v>7.7403986600545926E-2</v>
      </c>
      <c r="J12" s="38">
        <f t="shared" si="11"/>
        <v>0</v>
      </c>
      <c r="K12" s="38">
        <f t="shared" ref="K12" si="12">K10/K9</f>
        <v>0.27500000000000002</v>
      </c>
    </row>
    <row r="13" spans="1:11" ht="19.5" thickTop="1" thickBot="1">
      <c r="A13" s="155" t="s">
        <v>65</v>
      </c>
      <c r="B13" s="104" t="s">
        <v>60</v>
      </c>
      <c r="C13" s="28">
        <f>'Limits &amp; Participation Tracking'!F5</f>
        <v>1.4148859365443431</v>
      </c>
      <c r="D13" s="29">
        <f>'Limits &amp; Participation Tracking'!F6</f>
        <v>2.6620200824383762</v>
      </c>
      <c r="E13" s="30">
        <f>'Limits &amp; Participation Tracking'!F7</f>
        <v>10.134001151304226</v>
      </c>
      <c r="F13" s="31">
        <f>'Limits &amp; Participation Tracking'!F8</f>
        <v>1.5740501670765175</v>
      </c>
      <c r="G13" s="32">
        <f>'Limits &amp; Participation Tracking'!F9</f>
        <v>14.349587725435832</v>
      </c>
      <c r="H13" s="33">
        <f>'Limits &amp; Participation Tracking'!F10</f>
        <v>0.62079365319765745</v>
      </c>
      <c r="I13" s="34">
        <f>'Limits &amp; Participation Tracking'!F11</f>
        <v>5.1676924867482068</v>
      </c>
      <c r="J13" s="35">
        <f>'Limits &amp; Participation Tracking'!F12</f>
        <v>4.0769687972548461</v>
      </c>
      <c r="K13" s="35">
        <v>40</v>
      </c>
    </row>
    <row r="14" spans="1:11" s="100" customFormat="1" ht="27.75" thickTop="1" thickBot="1">
      <c r="A14" s="156"/>
      <c r="B14" s="104" t="s">
        <v>61</v>
      </c>
      <c r="C14" s="37">
        <f>'Limits &amp; Participation Tracking'!J21</f>
        <v>0</v>
      </c>
      <c r="D14" s="37">
        <f>'Limits &amp; Participation Tracking'!M21</f>
        <v>0</v>
      </c>
      <c r="E14" s="37">
        <f>'Limits &amp; Participation Tracking'!P21</f>
        <v>4</v>
      </c>
      <c r="F14" s="37">
        <f>'Limits &amp; Participation Tracking'!S21</f>
        <v>0.18645999999999999</v>
      </c>
      <c r="G14" s="37">
        <f>'Limits &amp; Participation Tracking'!V21</f>
        <v>4.5999999999999996</v>
      </c>
      <c r="H14" s="37">
        <f>'Limits &amp; Participation Tracking'!Y21</f>
        <v>0</v>
      </c>
      <c r="I14" s="37">
        <f>'Limits &amp; Participation Tracking'!AB21</f>
        <v>0</v>
      </c>
      <c r="J14" s="37">
        <f>'Limits &amp; Participation Tracking'!AE21</f>
        <v>0</v>
      </c>
      <c r="K14" s="37">
        <f>SUM(C14:J14)</f>
        <v>8.7864599999999999</v>
      </c>
    </row>
    <row r="15" spans="1:11" s="100" customFormat="1" ht="27.75" thickTop="1" thickBot="1">
      <c r="A15" s="156"/>
      <c r="B15" s="104" t="s">
        <v>62</v>
      </c>
      <c r="C15" s="37">
        <f>C13-C14</f>
        <v>1.4148859365443431</v>
      </c>
      <c r="D15" s="37">
        <f t="shared" ref="D15:K15" si="13">D13-D14</f>
        <v>2.6620200824383762</v>
      </c>
      <c r="E15" s="37">
        <f t="shared" si="13"/>
        <v>6.1340011513042256</v>
      </c>
      <c r="F15" s="37">
        <f t="shared" si="13"/>
        <v>1.3875901670765174</v>
      </c>
      <c r="G15" s="37">
        <f t="shared" si="13"/>
        <v>9.7495877254358323</v>
      </c>
      <c r="H15" s="37">
        <f t="shared" si="13"/>
        <v>0.62079365319765745</v>
      </c>
      <c r="I15" s="37">
        <f t="shared" si="13"/>
        <v>5.1676924867482068</v>
      </c>
      <c r="J15" s="37">
        <f t="shared" si="13"/>
        <v>4.0769687972548461</v>
      </c>
      <c r="K15" s="37">
        <f t="shared" si="13"/>
        <v>31.213540000000002</v>
      </c>
    </row>
    <row r="16" spans="1:11" s="100" customFormat="1" ht="19.5" thickTop="1" thickBot="1">
      <c r="A16" s="157"/>
      <c r="B16" s="104" t="s">
        <v>58</v>
      </c>
      <c r="C16" s="38">
        <f>C14/C13</f>
        <v>0</v>
      </c>
      <c r="D16" s="38">
        <f t="shared" ref="D16:K16" si="14">D14/D13</f>
        <v>0</v>
      </c>
      <c r="E16" s="38">
        <f t="shared" si="14"/>
        <v>0.39471082944224928</v>
      </c>
      <c r="F16" s="38">
        <f t="shared" si="14"/>
        <v>0.11845874032484749</v>
      </c>
      <c r="G16" s="38">
        <f t="shared" si="14"/>
        <v>0.32056670114961694</v>
      </c>
      <c r="H16" s="38">
        <f t="shared" si="14"/>
        <v>0</v>
      </c>
      <c r="I16" s="38">
        <f t="shared" si="14"/>
        <v>0</v>
      </c>
      <c r="J16" s="38">
        <f t="shared" si="14"/>
        <v>0</v>
      </c>
      <c r="K16" s="38">
        <f t="shared" si="14"/>
        <v>0.21966150000000001</v>
      </c>
    </row>
    <row r="17" spans="1:1" s="100" customFormat="1" ht="13.5" thickTop="1"/>
    <row r="19" spans="1:1">
      <c r="A19" t="s">
        <v>59</v>
      </c>
    </row>
    <row r="20" spans="1:1">
      <c r="A20" t="s">
        <v>64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5"/>
  <sheetViews>
    <sheetView tabSelected="1" zoomScale="70" zoomScaleNormal="70" workbookViewId="0">
      <selection activeCell="N39" sqref="N39"/>
    </sheetView>
  </sheetViews>
  <sheetFormatPr defaultRowHeight="12.75"/>
  <cols>
    <col min="1" max="1" width="14" style="9" customWidth="1"/>
    <col min="2" max="2" width="17.28515625" style="9" customWidth="1"/>
    <col min="3" max="3" width="17.7109375" style="9" customWidth="1"/>
    <col min="4" max="4" width="15.28515625" style="9" customWidth="1"/>
    <col min="5" max="5" width="14.5703125" customWidth="1"/>
    <col min="6" max="6" width="14.42578125" customWidth="1"/>
    <col min="7" max="7" width="14.42578125" style="103" customWidth="1"/>
    <col min="8" max="9" width="10.7109375" customWidth="1"/>
    <col min="10" max="10" width="10.7109375" style="103" customWidth="1"/>
    <col min="11" max="12" width="10.7109375" customWidth="1"/>
    <col min="13" max="13" width="10.7109375" style="103" customWidth="1"/>
    <col min="14" max="15" width="10.7109375" customWidth="1"/>
    <col min="16" max="16" width="10.7109375" style="103" customWidth="1"/>
    <col min="17" max="18" width="10.7109375" customWidth="1"/>
    <col min="19" max="19" width="10.7109375" style="103" customWidth="1"/>
    <col min="20" max="21" width="10.7109375" customWidth="1"/>
    <col min="22" max="22" width="10.7109375" style="103" customWidth="1"/>
    <col min="23" max="24" width="10.7109375" customWidth="1"/>
    <col min="25" max="25" width="10.7109375" style="103" customWidth="1"/>
    <col min="26" max="27" width="10.7109375" customWidth="1"/>
    <col min="28" max="28" width="10.7109375" style="103" customWidth="1"/>
    <col min="29" max="30" width="10.7109375" customWidth="1"/>
  </cols>
  <sheetData>
    <row r="1" spans="3:28" ht="21.75" customHeight="1"/>
    <row r="2" spans="3:28" ht="14.25" customHeight="1">
      <c r="C2" s="166" t="s">
        <v>70</v>
      </c>
      <c r="D2" s="167"/>
      <c r="E2" s="167"/>
      <c r="F2" s="162"/>
      <c r="G2" s="119"/>
    </row>
    <row r="3" spans="3:28">
      <c r="C3" s="168"/>
      <c r="D3" s="169"/>
      <c r="E3" s="169"/>
      <c r="F3" s="165"/>
      <c r="G3" s="119"/>
    </row>
    <row r="4" spans="3:28" ht="48.75" customHeight="1">
      <c r="C4" s="61" t="s">
        <v>18</v>
      </c>
      <c r="D4" s="61" t="s">
        <v>42</v>
      </c>
      <c r="E4" s="61" t="s">
        <v>46</v>
      </c>
      <c r="F4" s="61" t="s">
        <v>68</v>
      </c>
      <c r="G4" s="119"/>
    </row>
    <row r="5" spans="3:28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  <c r="F5" s="63">
        <f>'Calculation of % &amp; MW'!I72</f>
        <v>1.4148859365443431</v>
      </c>
      <c r="G5" s="119"/>
    </row>
    <row r="6" spans="3:28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  <c r="F6" s="65">
        <f>'Calculation of % &amp; MW'!I73</f>
        <v>2.6620200824383762</v>
      </c>
      <c r="G6" s="119"/>
    </row>
    <row r="7" spans="3:28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  <c r="F7" s="67">
        <f>'Calculation of % &amp; MW'!I74</f>
        <v>10.134001151304226</v>
      </c>
      <c r="G7" s="119"/>
    </row>
    <row r="8" spans="3:28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  <c r="F8" s="69">
        <f>'Calculation of % &amp; MW'!I75</f>
        <v>1.5740501670765175</v>
      </c>
      <c r="G8" s="119"/>
    </row>
    <row r="9" spans="3:28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  <c r="F9" s="71">
        <f>'Calculation of % &amp; MW'!I76</f>
        <v>14.349587725435832</v>
      </c>
      <c r="G9" s="119"/>
    </row>
    <row r="10" spans="3:28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  <c r="F10" s="73">
        <f>'Calculation of % &amp; MW'!I77</f>
        <v>0.62079365319765745</v>
      </c>
      <c r="G10" s="119"/>
    </row>
    <row r="11" spans="3:28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  <c r="F11" s="75">
        <f>'Calculation of % &amp; MW'!I78</f>
        <v>5.1676924867482068</v>
      </c>
      <c r="G11" s="119"/>
    </row>
    <row r="12" spans="3:28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  <c r="F12" s="77">
        <f>'Calculation of % &amp; MW'!I79</f>
        <v>4.0769687972548461</v>
      </c>
      <c r="G12" s="119"/>
      <c r="U12" s="15"/>
    </row>
    <row r="13" spans="3:28" ht="13.15" customHeight="1">
      <c r="C13" s="160" t="s">
        <v>51</v>
      </c>
      <c r="D13" s="161"/>
      <c r="E13" s="161"/>
      <c r="F13" s="162"/>
      <c r="G13" s="119"/>
    </row>
    <row r="14" spans="3:28" s="9" customFormat="1" ht="16.5" customHeight="1">
      <c r="C14" s="163"/>
      <c r="D14" s="164"/>
      <c r="E14" s="164"/>
      <c r="F14" s="165"/>
      <c r="G14" s="119"/>
      <c r="J14" s="103"/>
      <c r="M14" s="103"/>
      <c r="P14" s="103"/>
      <c r="S14" s="103"/>
      <c r="V14" s="103"/>
      <c r="Y14" s="103"/>
      <c r="AB14" s="103"/>
    </row>
    <row r="15" spans="3:28" s="9" customFormat="1" ht="9.75" customHeight="1">
      <c r="G15" s="103"/>
      <c r="J15" s="103"/>
      <c r="M15" s="103"/>
      <c r="P15" s="103"/>
      <c r="S15" s="103"/>
      <c r="V15" s="103"/>
      <c r="Y15" s="103"/>
      <c r="AB15" s="103"/>
    </row>
    <row r="16" spans="3:28" ht="9.75" customHeight="1"/>
    <row r="17" spans="1:31" s="9" customFormat="1">
      <c r="G17" s="103"/>
      <c r="J17" s="103"/>
      <c r="M17" s="103"/>
      <c r="P17" s="103"/>
      <c r="S17" s="103"/>
      <c r="V17" s="103"/>
      <c r="Y17" s="103"/>
      <c r="AB17" s="103"/>
    </row>
    <row r="19" spans="1:31" ht="13.15" customHeight="1">
      <c r="H19" s="177" t="s">
        <v>71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62"/>
    </row>
    <row r="20" spans="1:31" s="9" customFormat="1" ht="13.15" customHeight="1">
      <c r="F20" s="21"/>
      <c r="G20" s="21"/>
      <c r="H20" s="179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65"/>
    </row>
    <row r="21" spans="1:31" s="9" customFormat="1" ht="18.75" thickBot="1">
      <c r="D21" s="54" t="s">
        <v>36</v>
      </c>
      <c r="E21" s="37">
        <f t="shared" ref="E21:AE21" si="0">SUM(E24:E34)</f>
        <v>25.7</v>
      </c>
      <c r="F21" s="37">
        <f t="shared" si="0"/>
        <v>11</v>
      </c>
      <c r="G21" s="37">
        <f t="shared" si="0"/>
        <v>8.7864599999999999</v>
      </c>
      <c r="H21" s="94">
        <f t="shared" si="0"/>
        <v>0</v>
      </c>
      <c r="I21" s="94">
        <f t="shared" si="0"/>
        <v>0</v>
      </c>
      <c r="J21" s="94">
        <f t="shared" si="0"/>
        <v>0</v>
      </c>
      <c r="K21" s="94">
        <f t="shared" si="0"/>
        <v>0</v>
      </c>
      <c r="L21" s="94">
        <f t="shared" si="0"/>
        <v>0</v>
      </c>
      <c r="M21" s="94">
        <f t="shared" si="0"/>
        <v>0</v>
      </c>
      <c r="N21" s="95">
        <f t="shared" si="0"/>
        <v>14.3</v>
      </c>
      <c r="O21" s="95">
        <f t="shared" si="0"/>
        <v>6</v>
      </c>
      <c r="P21" s="95">
        <f t="shared" si="0"/>
        <v>4</v>
      </c>
      <c r="Q21" s="94">
        <f t="shared" si="0"/>
        <v>0.7</v>
      </c>
      <c r="R21" s="94">
        <f t="shared" si="0"/>
        <v>0</v>
      </c>
      <c r="S21" s="94">
        <f t="shared" si="0"/>
        <v>0.18645999999999999</v>
      </c>
      <c r="T21" s="96">
        <f t="shared" si="0"/>
        <v>7.3</v>
      </c>
      <c r="U21" s="96">
        <f t="shared" si="0"/>
        <v>4.5999999999999996</v>
      </c>
      <c r="V21" s="96">
        <f t="shared" si="0"/>
        <v>4.5999999999999996</v>
      </c>
      <c r="W21" s="94">
        <f t="shared" si="0"/>
        <v>0</v>
      </c>
      <c r="X21" s="94">
        <f t="shared" si="0"/>
        <v>0</v>
      </c>
      <c r="Y21" s="94">
        <f t="shared" si="0"/>
        <v>0</v>
      </c>
      <c r="Z21" s="97">
        <f t="shared" si="0"/>
        <v>3.4</v>
      </c>
      <c r="AA21" s="97">
        <f t="shared" si="0"/>
        <v>0.4</v>
      </c>
      <c r="AB21" s="97">
        <f t="shared" si="0"/>
        <v>0</v>
      </c>
      <c r="AC21" s="94">
        <f t="shared" si="0"/>
        <v>0</v>
      </c>
      <c r="AD21" s="94">
        <f t="shared" si="0"/>
        <v>0</v>
      </c>
      <c r="AE21" s="94">
        <f t="shared" si="0"/>
        <v>0</v>
      </c>
    </row>
    <row r="22" spans="1:31" ht="18.75" thickTop="1">
      <c r="A22" s="55"/>
      <c r="B22" s="55"/>
      <c r="C22" s="55"/>
      <c r="D22" s="54"/>
      <c r="E22" s="36"/>
      <c r="F22" s="48"/>
      <c r="G22" s="120"/>
      <c r="H22" s="170" t="s">
        <v>19</v>
      </c>
      <c r="I22" s="171"/>
      <c r="J22" s="172"/>
      <c r="K22" s="170" t="s">
        <v>20</v>
      </c>
      <c r="L22" s="171"/>
      <c r="M22" s="172"/>
      <c r="N22" s="175" t="s">
        <v>21</v>
      </c>
      <c r="O22" s="176"/>
      <c r="P22" s="172"/>
      <c r="Q22" s="170" t="s">
        <v>22</v>
      </c>
      <c r="R22" s="171"/>
      <c r="S22" s="172"/>
      <c r="T22" s="173" t="s">
        <v>23</v>
      </c>
      <c r="U22" s="174"/>
      <c r="V22" s="172"/>
      <c r="W22" s="170" t="s">
        <v>24</v>
      </c>
      <c r="X22" s="171"/>
      <c r="Y22" s="172"/>
      <c r="Z22" s="181" t="s">
        <v>25</v>
      </c>
      <c r="AA22" s="182"/>
      <c r="AB22" s="172"/>
      <c r="AC22" s="170" t="s">
        <v>26</v>
      </c>
      <c r="AD22" s="171"/>
      <c r="AE22" s="172"/>
    </row>
    <row r="23" spans="1:31" ht="108">
      <c r="A23" s="56" t="s">
        <v>47</v>
      </c>
      <c r="B23" s="56" t="s">
        <v>18</v>
      </c>
      <c r="C23" s="56" t="s">
        <v>52</v>
      </c>
      <c r="D23" s="57" t="s">
        <v>48</v>
      </c>
      <c r="E23" s="57" t="s">
        <v>53</v>
      </c>
      <c r="F23" s="58" t="s">
        <v>54</v>
      </c>
      <c r="G23" s="58" t="s">
        <v>69</v>
      </c>
      <c r="H23" s="59" t="s">
        <v>55</v>
      </c>
      <c r="I23" s="105" t="s">
        <v>56</v>
      </c>
      <c r="J23" s="60" t="s">
        <v>66</v>
      </c>
      <c r="K23" s="59" t="s">
        <v>55</v>
      </c>
      <c r="L23" s="105" t="s">
        <v>56</v>
      </c>
      <c r="M23" s="60" t="s">
        <v>66</v>
      </c>
      <c r="N23" s="59" t="s">
        <v>55</v>
      </c>
      <c r="O23" s="105" t="s">
        <v>56</v>
      </c>
      <c r="P23" s="60" t="s">
        <v>66</v>
      </c>
      <c r="Q23" s="59" t="s">
        <v>55</v>
      </c>
      <c r="R23" s="105" t="s">
        <v>56</v>
      </c>
      <c r="S23" s="60" t="s">
        <v>66</v>
      </c>
      <c r="T23" s="59" t="s">
        <v>55</v>
      </c>
      <c r="U23" s="105" t="s">
        <v>56</v>
      </c>
      <c r="V23" s="60" t="s">
        <v>66</v>
      </c>
      <c r="W23" s="59" t="s">
        <v>55</v>
      </c>
      <c r="X23" s="105" t="s">
        <v>56</v>
      </c>
      <c r="Y23" s="60" t="s">
        <v>66</v>
      </c>
      <c r="Z23" s="59" t="s">
        <v>55</v>
      </c>
      <c r="AA23" s="105" t="s">
        <v>56</v>
      </c>
      <c r="AB23" s="60" t="s">
        <v>66</v>
      </c>
      <c r="AC23" s="59" t="s">
        <v>55</v>
      </c>
      <c r="AD23" s="105" t="s">
        <v>56</v>
      </c>
      <c r="AE23" s="60" t="s">
        <v>66</v>
      </c>
    </row>
    <row r="24" spans="1:31" ht="18">
      <c r="A24" s="36">
        <v>1</v>
      </c>
      <c r="B24" s="123" t="s">
        <v>21</v>
      </c>
      <c r="C24" s="36"/>
      <c r="D24" s="36"/>
      <c r="E24" s="37">
        <v>0.2</v>
      </c>
      <c r="F24" s="78">
        <v>0.2</v>
      </c>
      <c r="G24" s="121">
        <v>0</v>
      </c>
      <c r="H24" s="49"/>
      <c r="I24" s="106"/>
      <c r="J24" s="50"/>
      <c r="K24" s="49"/>
      <c r="L24" s="106"/>
      <c r="M24" s="50"/>
      <c r="N24" s="79">
        <v>0.2</v>
      </c>
      <c r="O24" s="110">
        <v>0.2</v>
      </c>
      <c r="P24" s="80"/>
      <c r="Q24" s="49"/>
      <c r="R24" s="106"/>
      <c r="S24" s="50"/>
      <c r="T24" s="84"/>
      <c r="U24" s="113"/>
      <c r="V24" s="85"/>
      <c r="W24" s="49"/>
      <c r="X24" s="106"/>
      <c r="Y24" s="50"/>
      <c r="Z24" s="89"/>
      <c r="AA24" s="116"/>
      <c r="AB24" s="90"/>
      <c r="AC24" s="49"/>
      <c r="AD24" s="106"/>
      <c r="AE24" s="51"/>
    </row>
    <row r="25" spans="1:31" ht="18">
      <c r="A25" s="36">
        <v>2</v>
      </c>
      <c r="B25" s="123" t="s">
        <v>21</v>
      </c>
      <c r="C25" s="36"/>
      <c r="D25" s="36"/>
      <c r="E25" s="37">
        <v>0.6</v>
      </c>
      <c r="F25" s="78">
        <v>0.2</v>
      </c>
      <c r="G25" s="121">
        <v>0</v>
      </c>
      <c r="H25" s="49"/>
      <c r="I25" s="107"/>
      <c r="J25" s="51"/>
      <c r="K25" s="49"/>
      <c r="L25" s="107"/>
      <c r="M25" s="51"/>
      <c r="N25" s="79">
        <v>0.6</v>
      </c>
      <c r="O25" s="110">
        <v>0.2</v>
      </c>
      <c r="P25" s="80"/>
      <c r="Q25" s="49"/>
      <c r="R25" s="107"/>
      <c r="S25" s="51"/>
      <c r="T25" s="84"/>
      <c r="U25" s="114"/>
      <c r="V25" s="86"/>
      <c r="W25" s="49"/>
      <c r="X25" s="107"/>
      <c r="Y25" s="51"/>
      <c r="Z25" s="89"/>
      <c r="AA25" s="117"/>
      <c r="AB25" s="91"/>
      <c r="AC25" s="49"/>
      <c r="AD25" s="107"/>
      <c r="AE25" s="51"/>
    </row>
    <row r="26" spans="1:31" ht="18">
      <c r="A26" s="36">
        <v>3</v>
      </c>
      <c r="B26" s="123" t="s">
        <v>21</v>
      </c>
      <c r="C26" s="36"/>
      <c r="D26" s="36"/>
      <c r="E26" s="101">
        <v>7.2</v>
      </c>
      <c r="F26" s="102">
        <v>4</v>
      </c>
      <c r="G26" s="121">
        <v>4</v>
      </c>
      <c r="H26" s="49"/>
      <c r="I26" s="107"/>
      <c r="J26" s="51"/>
      <c r="K26" s="49"/>
      <c r="L26" s="107"/>
      <c r="M26" s="51"/>
      <c r="N26" s="79">
        <v>7.2</v>
      </c>
      <c r="O26" s="109">
        <v>4</v>
      </c>
      <c r="P26" s="81">
        <v>4</v>
      </c>
      <c r="Q26" s="49"/>
      <c r="R26" s="107"/>
      <c r="S26" s="51"/>
      <c r="T26" s="84"/>
      <c r="U26" s="114"/>
      <c r="V26" s="86"/>
      <c r="W26" s="49"/>
      <c r="X26" s="107"/>
      <c r="Y26" s="51"/>
      <c r="Z26" s="89"/>
      <c r="AA26" s="117"/>
      <c r="AB26" s="91"/>
      <c r="AC26" s="49"/>
      <c r="AD26" s="107"/>
      <c r="AE26" s="51"/>
    </row>
    <row r="27" spans="1:31" ht="18">
      <c r="A27" s="36">
        <v>4</v>
      </c>
      <c r="B27" s="125" t="s">
        <v>23</v>
      </c>
      <c r="C27" s="36"/>
      <c r="D27" s="36"/>
      <c r="E27" s="101">
        <v>7.3</v>
      </c>
      <c r="F27" s="102">
        <v>4.5999999999999996</v>
      </c>
      <c r="G27" s="121">
        <v>4.5999999999999996</v>
      </c>
      <c r="H27" s="49"/>
      <c r="I27" s="107"/>
      <c r="J27" s="51"/>
      <c r="K27" s="49"/>
      <c r="L27" s="107"/>
      <c r="M27" s="51"/>
      <c r="N27" s="79"/>
      <c r="O27" s="111"/>
      <c r="P27" s="81"/>
      <c r="Q27" s="49"/>
      <c r="R27" s="107"/>
      <c r="S27" s="51"/>
      <c r="T27" s="84">
        <v>7.3</v>
      </c>
      <c r="U27" s="140">
        <v>4.5999999999999996</v>
      </c>
      <c r="V27" s="86">
        <v>4.5999999999999996</v>
      </c>
      <c r="W27" s="49"/>
      <c r="X27" s="107"/>
      <c r="Y27" s="51"/>
      <c r="Z27" s="89"/>
      <c r="AA27" s="117"/>
      <c r="AB27" s="91"/>
      <c r="AC27" s="49"/>
      <c r="AD27" s="107"/>
      <c r="AE27" s="51"/>
    </row>
    <row r="28" spans="1:31" ht="18">
      <c r="A28" s="36">
        <v>5</v>
      </c>
      <c r="B28" s="126" t="s">
        <v>25</v>
      </c>
      <c r="C28" s="36"/>
      <c r="D28" s="36"/>
      <c r="E28" s="98">
        <v>1.2</v>
      </c>
      <c r="F28" s="99">
        <v>0.4</v>
      </c>
      <c r="G28" s="121">
        <v>0</v>
      </c>
      <c r="H28" s="49"/>
      <c r="I28" s="107"/>
      <c r="J28" s="51"/>
      <c r="K28" s="49"/>
      <c r="L28" s="107"/>
      <c r="M28" s="51"/>
      <c r="N28" s="79"/>
      <c r="O28" s="111"/>
      <c r="P28" s="81"/>
      <c r="Q28" s="49"/>
      <c r="R28" s="107"/>
      <c r="S28" s="51"/>
      <c r="T28" s="84"/>
      <c r="U28" s="114"/>
      <c r="V28" s="86"/>
      <c r="W28" s="49"/>
      <c r="X28" s="107"/>
      <c r="Y28" s="51"/>
      <c r="Z28" s="89">
        <v>1.2</v>
      </c>
      <c r="AA28" s="117">
        <v>0.4</v>
      </c>
      <c r="AB28" s="91"/>
      <c r="AC28" s="49"/>
      <c r="AD28" s="107"/>
      <c r="AE28" s="51"/>
    </row>
    <row r="29" spans="1:31" ht="18">
      <c r="A29" s="36">
        <v>6</v>
      </c>
      <c r="B29" s="126" t="s">
        <v>25</v>
      </c>
      <c r="C29" s="36"/>
      <c r="D29" s="36"/>
      <c r="E29" s="37">
        <v>0.2</v>
      </c>
      <c r="F29" s="99">
        <v>0</v>
      </c>
      <c r="G29" s="121">
        <v>0</v>
      </c>
      <c r="H29" s="49"/>
      <c r="I29" s="107"/>
      <c r="J29" s="51"/>
      <c r="K29" s="49"/>
      <c r="L29" s="107"/>
      <c r="M29" s="51"/>
      <c r="N29" s="79"/>
      <c r="O29" s="111"/>
      <c r="P29" s="81"/>
      <c r="Q29" s="49"/>
      <c r="R29" s="107"/>
      <c r="S29" s="51"/>
      <c r="T29" s="84"/>
      <c r="U29" s="114"/>
      <c r="V29" s="86"/>
      <c r="W29" s="49"/>
      <c r="X29" s="107"/>
      <c r="Y29" s="51"/>
      <c r="Z29" s="89">
        <v>0.2</v>
      </c>
      <c r="AA29" s="141">
        <v>0</v>
      </c>
      <c r="AB29" s="91"/>
      <c r="AC29" s="49"/>
      <c r="AD29" s="107"/>
      <c r="AE29" s="51"/>
    </row>
    <row r="30" spans="1:31" ht="18">
      <c r="A30" s="36">
        <v>7</v>
      </c>
      <c r="B30" s="123" t="s">
        <v>21</v>
      </c>
      <c r="C30" s="36"/>
      <c r="D30" s="36"/>
      <c r="E30" s="37">
        <v>0.2</v>
      </c>
      <c r="F30" s="78">
        <v>0.1</v>
      </c>
      <c r="G30" s="121">
        <v>0</v>
      </c>
      <c r="H30" s="49"/>
      <c r="I30" s="107"/>
      <c r="J30" s="51"/>
      <c r="K30" s="49"/>
      <c r="L30" s="107"/>
      <c r="M30" s="51"/>
      <c r="N30" s="79">
        <v>0.2</v>
      </c>
      <c r="O30" s="111">
        <v>0.1</v>
      </c>
      <c r="P30" s="81"/>
      <c r="Q30" s="49"/>
      <c r="R30" s="107"/>
      <c r="S30" s="51"/>
      <c r="T30" s="84"/>
      <c r="U30" s="114"/>
      <c r="V30" s="86"/>
      <c r="W30" s="49"/>
      <c r="X30" s="107"/>
      <c r="Y30" s="51"/>
      <c r="Z30" s="89"/>
      <c r="AA30" s="117"/>
      <c r="AB30" s="91"/>
      <c r="AC30" s="49"/>
      <c r="AD30" s="107"/>
      <c r="AE30" s="51"/>
    </row>
    <row r="31" spans="1:31" ht="18">
      <c r="A31" s="36">
        <v>8</v>
      </c>
      <c r="B31" s="123" t="s">
        <v>21</v>
      </c>
      <c r="C31" s="36"/>
      <c r="D31" s="36"/>
      <c r="E31" s="37">
        <v>5.8</v>
      </c>
      <c r="F31" s="78">
        <v>1.5</v>
      </c>
      <c r="G31" s="121">
        <v>0</v>
      </c>
      <c r="H31" s="49"/>
      <c r="I31" s="107"/>
      <c r="J31" s="51"/>
      <c r="K31" s="49"/>
      <c r="L31" s="107"/>
      <c r="M31" s="51"/>
      <c r="N31" s="79">
        <v>5.8</v>
      </c>
      <c r="O31" s="111">
        <v>1.5</v>
      </c>
      <c r="P31" s="81"/>
      <c r="Q31" s="49"/>
      <c r="R31" s="107"/>
      <c r="S31" s="51"/>
      <c r="T31" s="84"/>
      <c r="U31" s="114"/>
      <c r="V31" s="86"/>
      <c r="W31" s="49"/>
      <c r="X31" s="107"/>
      <c r="Y31" s="51"/>
      <c r="Z31" s="89"/>
      <c r="AA31" s="117"/>
      <c r="AB31" s="91"/>
      <c r="AC31" s="49"/>
      <c r="AD31" s="107"/>
      <c r="AE31" s="51"/>
    </row>
    <row r="32" spans="1:31" ht="18">
      <c r="A32" s="36">
        <v>9</v>
      </c>
      <c r="B32" s="123" t="s">
        <v>21</v>
      </c>
      <c r="C32" s="36"/>
      <c r="D32" s="36"/>
      <c r="E32" s="37">
        <v>0.3</v>
      </c>
      <c r="F32" s="78">
        <v>0</v>
      </c>
      <c r="G32" s="121">
        <v>0</v>
      </c>
      <c r="H32" s="127"/>
      <c r="I32" s="128"/>
      <c r="J32" s="129"/>
      <c r="K32" s="127"/>
      <c r="L32" s="128"/>
      <c r="M32" s="129"/>
      <c r="N32" s="130">
        <v>0.3</v>
      </c>
      <c r="O32" s="131">
        <v>0</v>
      </c>
      <c r="P32" s="132"/>
      <c r="Q32" s="127"/>
      <c r="R32" s="128"/>
      <c r="S32" s="129"/>
      <c r="T32" s="133"/>
      <c r="U32" s="134"/>
      <c r="V32" s="135"/>
      <c r="W32" s="127"/>
      <c r="X32" s="128"/>
      <c r="Y32" s="129"/>
      <c r="Z32" s="136"/>
      <c r="AA32" s="137"/>
      <c r="AB32" s="138"/>
      <c r="AC32" s="127"/>
      <c r="AD32" s="128"/>
      <c r="AE32" s="129"/>
    </row>
    <row r="33" spans="1:31" s="122" customFormat="1" ht="18">
      <c r="A33" s="36">
        <v>10</v>
      </c>
      <c r="B33" s="124" t="s">
        <v>22</v>
      </c>
      <c r="C33" s="36"/>
      <c r="D33" s="36"/>
      <c r="E33" s="37">
        <v>0.7</v>
      </c>
      <c r="F33" s="78">
        <v>0</v>
      </c>
      <c r="G33" s="121">
        <v>0.18645999999999999</v>
      </c>
      <c r="H33" s="127"/>
      <c r="I33" s="128"/>
      <c r="J33" s="129"/>
      <c r="K33" s="127"/>
      <c r="L33" s="128"/>
      <c r="M33" s="129"/>
      <c r="N33" s="130"/>
      <c r="O33" s="131"/>
      <c r="P33" s="132"/>
      <c r="Q33" s="127">
        <v>0.7</v>
      </c>
      <c r="R33" s="143"/>
      <c r="S33" s="129">
        <v>0.18645999999999999</v>
      </c>
      <c r="T33" s="133"/>
      <c r="U33" s="134"/>
      <c r="V33" s="135"/>
      <c r="W33" s="127"/>
      <c r="X33" s="128"/>
      <c r="Y33" s="129"/>
      <c r="Z33" s="136"/>
      <c r="AA33" s="137"/>
      <c r="AB33" s="138"/>
      <c r="AC33" s="127"/>
      <c r="AD33" s="128"/>
      <c r="AE33" s="129"/>
    </row>
    <row r="34" spans="1:31" s="142" customFormat="1" ht="18.75" thickBot="1">
      <c r="A34" s="36">
        <v>11</v>
      </c>
      <c r="B34" s="126" t="s">
        <v>25</v>
      </c>
      <c r="C34" s="36"/>
      <c r="D34" s="36"/>
      <c r="E34" s="37">
        <v>2</v>
      </c>
      <c r="F34" s="78">
        <v>0</v>
      </c>
      <c r="G34" s="121">
        <v>0</v>
      </c>
      <c r="H34" s="52"/>
      <c r="I34" s="108"/>
      <c r="J34" s="53"/>
      <c r="K34" s="52"/>
      <c r="L34" s="108"/>
      <c r="M34" s="53"/>
      <c r="N34" s="82"/>
      <c r="O34" s="112"/>
      <c r="P34" s="83"/>
      <c r="Q34" s="52"/>
      <c r="R34" s="139"/>
      <c r="S34" s="53"/>
      <c r="T34" s="87"/>
      <c r="U34" s="115"/>
      <c r="V34" s="88"/>
      <c r="W34" s="52"/>
      <c r="X34" s="108"/>
      <c r="Y34" s="53"/>
      <c r="Z34" s="92">
        <v>2</v>
      </c>
      <c r="AA34" s="118"/>
      <c r="AB34" s="93"/>
      <c r="AC34" s="52"/>
      <c r="AD34" s="108"/>
      <c r="AE34" s="53"/>
    </row>
    <row r="35" spans="1:31" ht="13.5" thickTop="1"/>
    <row r="39" spans="1:31" ht="12.75" customHeight="1"/>
    <row r="40" spans="1:31" ht="13.5" customHeight="1"/>
    <row r="42" spans="1:31" ht="13.5" customHeight="1"/>
    <row r="44" spans="1:31" ht="26.25" customHeight="1"/>
    <row r="45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75"/>
  <cols>
    <col min="1" max="1" width="29.28515625" customWidth="1"/>
    <col min="2" max="2" width="11.5703125" customWidth="1"/>
    <col min="14" max="14" width="10.5703125" bestFit="1" customWidth="1"/>
    <col min="16" max="16" width="22.5703125" customWidth="1"/>
  </cols>
  <sheetData>
    <row r="2" spans="1:14">
      <c r="A2" s="144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4" spans="1:14" ht="18">
      <c r="A4" s="146" t="s">
        <v>15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47" t="s">
        <v>16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4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4">
      <c r="A8" s="148" t="s">
        <v>17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4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49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49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49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49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  <row r="70" spans="1:14">
      <c r="A70" s="13" t="s">
        <v>67</v>
      </c>
      <c r="B70" s="13">
        <v>40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49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>
      <c r="A72" s="4" t="s">
        <v>19</v>
      </c>
      <c r="B72" s="11"/>
      <c r="C72" s="11"/>
      <c r="D72" s="11"/>
      <c r="E72" s="11"/>
      <c r="F72" s="11"/>
      <c r="G72" s="11"/>
      <c r="H72" s="11"/>
      <c r="I72" s="11">
        <v>1.4148859365443431</v>
      </c>
      <c r="J72" s="7"/>
      <c r="K72" s="7"/>
      <c r="L72" s="7"/>
      <c r="M72" s="7"/>
      <c r="N72" s="16">
        <v>1.4148859365443431</v>
      </c>
    </row>
    <row r="73" spans="1:14">
      <c r="A73" s="4" t="s">
        <v>20</v>
      </c>
      <c r="B73" s="11"/>
      <c r="C73" s="11"/>
      <c r="D73" s="11"/>
      <c r="E73" s="11"/>
      <c r="F73" s="11"/>
      <c r="G73" s="11"/>
      <c r="H73" s="11"/>
      <c r="I73" s="11">
        <v>2.6620200824383762</v>
      </c>
      <c r="J73" s="7"/>
      <c r="K73" s="7"/>
      <c r="L73" s="7"/>
      <c r="M73" s="7"/>
      <c r="N73" s="16">
        <v>2.6620200824383762</v>
      </c>
    </row>
    <row r="74" spans="1:14">
      <c r="A74" s="4" t="s">
        <v>21</v>
      </c>
      <c r="B74" s="11"/>
      <c r="C74" s="11"/>
      <c r="D74" s="11"/>
      <c r="E74" s="11"/>
      <c r="F74" s="11"/>
      <c r="G74" s="11"/>
      <c r="H74" s="11"/>
      <c r="I74" s="11">
        <v>10.134001151304226</v>
      </c>
      <c r="J74" s="7"/>
      <c r="K74" s="7"/>
      <c r="L74" s="7"/>
      <c r="M74" s="7"/>
      <c r="N74" s="16">
        <v>10.134001151304226</v>
      </c>
    </row>
    <row r="75" spans="1:14">
      <c r="A75" s="4" t="s">
        <v>22</v>
      </c>
      <c r="B75" s="11"/>
      <c r="C75" s="11"/>
      <c r="D75" s="11"/>
      <c r="E75" s="11"/>
      <c r="F75" s="11"/>
      <c r="G75" s="11"/>
      <c r="H75" s="11"/>
      <c r="I75" s="11">
        <v>1.5740501670765175</v>
      </c>
      <c r="J75" s="7"/>
      <c r="K75" s="7"/>
      <c r="L75" s="7"/>
      <c r="M75" s="7"/>
      <c r="N75" s="16">
        <v>1.5740501670765175</v>
      </c>
    </row>
    <row r="76" spans="1:14">
      <c r="A76" s="4" t="s">
        <v>23</v>
      </c>
      <c r="B76" s="11"/>
      <c r="C76" s="11"/>
      <c r="D76" s="11"/>
      <c r="E76" s="11"/>
      <c r="F76" s="11"/>
      <c r="G76" s="11"/>
      <c r="H76" s="11"/>
      <c r="I76" s="11">
        <v>14.349587725435832</v>
      </c>
      <c r="J76" s="7"/>
      <c r="K76" s="7"/>
      <c r="L76" s="7"/>
      <c r="M76" s="7"/>
      <c r="N76" s="16">
        <v>14.349587725435832</v>
      </c>
    </row>
    <row r="77" spans="1:14">
      <c r="A77" s="4" t="s">
        <v>24</v>
      </c>
      <c r="B77" s="11"/>
      <c r="C77" s="11"/>
      <c r="D77" s="11"/>
      <c r="E77" s="11"/>
      <c r="F77" s="11"/>
      <c r="G77" s="11"/>
      <c r="H77" s="11"/>
      <c r="I77" s="11">
        <v>0.62079365319765745</v>
      </c>
      <c r="J77" s="7"/>
      <c r="K77" s="7"/>
      <c r="L77" s="7"/>
      <c r="M77" s="7"/>
      <c r="N77" s="16">
        <v>0.62079365319765745</v>
      </c>
    </row>
    <row r="78" spans="1:14">
      <c r="A78" s="4" t="s">
        <v>25</v>
      </c>
      <c r="B78" s="11"/>
      <c r="C78" s="11"/>
      <c r="D78" s="11"/>
      <c r="E78" s="11"/>
      <c r="F78" s="11"/>
      <c r="G78" s="11"/>
      <c r="H78" s="11"/>
      <c r="I78" s="11">
        <v>5.1676924867482068</v>
      </c>
      <c r="J78" s="7"/>
      <c r="K78" s="7"/>
      <c r="L78" s="7"/>
      <c r="M78" s="7"/>
      <c r="N78" s="16">
        <v>5.1676924867482068</v>
      </c>
    </row>
    <row r="79" spans="1:14">
      <c r="A79" s="4" t="s">
        <v>26</v>
      </c>
      <c r="B79" s="11"/>
      <c r="C79" s="11"/>
      <c r="D79" s="11"/>
      <c r="E79" s="11"/>
      <c r="F79" s="11"/>
      <c r="G79" s="11"/>
      <c r="H79" s="11"/>
      <c r="I79" s="11">
        <v>4.0769687972548461</v>
      </c>
      <c r="J79" s="7"/>
      <c r="K79" s="7"/>
      <c r="L79" s="7"/>
      <c r="M79" s="7"/>
      <c r="N79" s="16">
        <v>4.0769687972548461</v>
      </c>
    </row>
    <row r="80" spans="1:14">
      <c r="A80" s="10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3"/>
    </row>
    <row r="81" spans="1:14">
      <c r="A81" s="103" t="s">
        <v>41</v>
      </c>
      <c r="B81" s="10"/>
      <c r="C81" s="10"/>
      <c r="D81" s="10"/>
      <c r="E81" s="10"/>
      <c r="F81" s="10"/>
      <c r="G81" s="10"/>
      <c r="H81" s="10"/>
      <c r="I81" s="10">
        <v>40</v>
      </c>
      <c r="J81" s="10"/>
      <c r="K81" s="10"/>
      <c r="L81" s="10"/>
      <c r="M81" s="10"/>
      <c r="N81" s="20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Garza, Thelma</cp:lastModifiedBy>
  <dcterms:created xsi:type="dcterms:W3CDTF">2022-09-12T19:50:05Z</dcterms:created>
  <dcterms:modified xsi:type="dcterms:W3CDTF">2025-03-14T14:37:35Z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